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.melléklet" sheetId="1" r:id="rId1"/>
    <sheet name="2.1 melléklet" sheetId="2" r:id="rId2"/>
    <sheet name="2.2.melléklet" sheetId="3" r:id="rId3"/>
    <sheet name="3.melléklet" sheetId="4" r:id="rId4"/>
    <sheet name="4.melléklet" sheetId="5" r:id="rId5"/>
    <sheet name="5. melléklet" sheetId="6" r:id="rId6"/>
    <sheet name="6.1 melléklet" sheetId="7" r:id="rId7"/>
    <sheet name="6.2 melléklet" sheetId="8" r:id="rId8"/>
    <sheet name="7.melléklet" sheetId="9" r:id="rId9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5" i="9" l="1"/>
  <c r="D25" i="9"/>
  <c r="B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25" i="9" s="1"/>
  <c r="C51" i="8"/>
  <c r="C45" i="8"/>
  <c r="C56" i="8" s="1"/>
  <c r="C37" i="8"/>
  <c r="C30" i="8"/>
  <c r="C26" i="8"/>
  <c r="C20" i="8"/>
  <c r="C9" i="8"/>
  <c r="C36" i="8" s="1"/>
  <c r="C41" i="8" s="1"/>
  <c r="C143" i="7"/>
  <c r="C138" i="7"/>
  <c r="C133" i="7"/>
  <c r="C129" i="7"/>
  <c r="C148" i="7" s="1"/>
  <c r="C125" i="7"/>
  <c r="C111" i="7"/>
  <c r="C128" i="7" s="1"/>
  <c r="C149" i="7" s="1"/>
  <c r="C95" i="7"/>
  <c r="C84" i="7"/>
  <c r="C80" i="7"/>
  <c r="C77" i="7"/>
  <c r="C72" i="7"/>
  <c r="C68" i="7"/>
  <c r="C90" i="7" s="1"/>
  <c r="C62" i="7"/>
  <c r="C57" i="7"/>
  <c r="C51" i="7"/>
  <c r="C40" i="7"/>
  <c r="C33" i="7"/>
  <c r="C26" i="7"/>
  <c r="C19" i="7"/>
  <c r="C12" i="7"/>
  <c r="C67" i="7" s="1"/>
  <c r="C91" i="7" s="1"/>
  <c r="E25" i="6"/>
  <c r="D25" i="6"/>
  <c r="B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25" i="6" s="1"/>
  <c r="B28" i="5"/>
  <c r="N28" i="4"/>
  <c r="M28" i="4"/>
  <c r="L28" i="4"/>
  <c r="K28" i="4"/>
  <c r="J28" i="4"/>
  <c r="I28" i="4"/>
  <c r="H28" i="4"/>
  <c r="G28" i="4"/>
  <c r="F28" i="4"/>
  <c r="E28" i="4"/>
  <c r="D28" i="4"/>
  <c r="C28" i="4"/>
  <c r="O28" i="4" s="1"/>
  <c r="O27" i="4"/>
  <c r="O26" i="4"/>
  <c r="O25" i="4"/>
  <c r="O24" i="4"/>
  <c r="O23" i="4"/>
  <c r="O22" i="4"/>
  <c r="O21" i="4"/>
  <c r="O20" i="4"/>
  <c r="O19" i="4"/>
  <c r="O18" i="4"/>
  <c r="N16" i="4"/>
  <c r="N29" i="4" s="1"/>
  <c r="M16" i="4"/>
  <c r="M29" i="4" s="1"/>
  <c r="L16" i="4"/>
  <c r="L29" i="4" s="1"/>
  <c r="K16" i="4"/>
  <c r="K29" i="4" s="1"/>
  <c r="J16" i="4"/>
  <c r="J29" i="4" s="1"/>
  <c r="I16" i="4"/>
  <c r="I29" i="4" s="1"/>
  <c r="H16" i="4"/>
  <c r="H29" i="4" s="1"/>
  <c r="G16" i="4"/>
  <c r="G29" i="4" s="1"/>
  <c r="F16" i="4"/>
  <c r="F29" i="4" s="1"/>
  <c r="E16" i="4"/>
  <c r="E29" i="4" s="1"/>
  <c r="D16" i="4"/>
  <c r="D29" i="4" s="1"/>
  <c r="C16" i="4"/>
  <c r="C29" i="4" s="1"/>
  <c r="O15" i="4"/>
  <c r="O14" i="4"/>
  <c r="O13" i="4"/>
  <c r="O12" i="4"/>
  <c r="O11" i="4"/>
  <c r="O10" i="4"/>
  <c r="O9" i="4"/>
  <c r="O8" i="4"/>
  <c r="O7" i="4"/>
  <c r="E31" i="3"/>
  <c r="C31" i="3"/>
  <c r="C25" i="3"/>
  <c r="C19" i="3"/>
  <c r="E18" i="3"/>
  <c r="E32" i="3" s="1"/>
  <c r="C18" i="3"/>
  <c r="E29" i="2"/>
  <c r="C26" i="2"/>
  <c r="C21" i="2"/>
  <c r="C29" i="2" s="1"/>
  <c r="C30" i="2" s="1"/>
  <c r="E20" i="2"/>
  <c r="E30" i="2" s="1"/>
  <c r="C20" i="2"/>
  <c r="C164" i="1"/>
  <c r="C159" i="1"/>
  <c r="C154" i="1"/>
  <c r="C150" i="1"/>
  <c r="C149" i="1"/>
  <c r="C170" i="1" s="1"/>
  <c r="C146" i="1"/>
  <c r="C132" i="1"/>
  <c r="C116" i="1"/>
  <c r="C79" i="1"/>
  <c r="C75" i="1"/>
  <c r="C72" i="1"/>
  <c r="C67" i="1"/>
  <c r="C63" i="1"/>
  <c r="C85" i="1" s="1"/>
  <c r="C57" i="1"/>
  <c r="C52" i="1"/>
  <c r="C46" i="1"/>
  <c r="C35" i="1"/>
  <c r="C28" i="1"/>
  <c r="C21" i="1"/>
  <c r="C14" i="1"/>
  <c r="C7" i="1"/>
  <c r="C62" i="1" s="1"/>
  <c r="C32" i="2" l="1"/>
  <c r="C86" i="1"/>
  <c r="E34" i="3"/>
  <c r="C31" i="2"/>
  <c r="C32" i="3"/>
  <c r="O16" i="4"/>
  <c r="E33" i="3"/>
</calcChain>
</file>

<file path=xl/sharedStrings.xml><?xml version="1.0" encoding="utf-8"?>
<sst xmlns="http://schemas.openxmlformats.org/spreadsheetml/2006/main" count="928" uniqueCount="405">
  <si>
    <t>B E V É T E L E K</t>
  </si>
  <si>
    <t>forintban</t>
  </si>
  <si>
    <t>Sor-
szám</t>
  </si>
  <si>
    <t>Bevételi jogcím</t>
  </si>
  <si>
    <t>2019.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</si>
  <si>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</si>
  <si>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</si>
  <si>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</si>
  <si>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</si>
  <si>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</si>
  <si>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</si>
  <si>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</si>
  <si>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</si>
  <si>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</si>
  <si>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</si>
  <si>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</si>
  <si>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támogatások és kiegészítő támogatások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</si>
  <si>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</si>
  <si>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</si>
  <si>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</si>
  <si>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</si>
  <si>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</si>
  <si>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</si>
  <si>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</si>
  <si>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</si>
  <si>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</si>
  <si>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</si>
  <si>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</si>
  <si>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</si>
  <si>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</si>
  <si>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</si>
  <si>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</si>
  <si>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</si>
  <si>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</si>
  <si>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</si>
  <si>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</si>
  <si>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</si>
  <si>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</si>
  <si>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</si>
  <si>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</si>
  <si>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</si>
  <si>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</si>
  <si>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</si>
  <si>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</si>
  <si>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</si>
  <si>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</si>
  <si>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</si>
  <si>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</si>
  <si>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</si>
  <si>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</si>
  <si>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</si>
  <si>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</si>
  <si>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</si>
  <si>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</si>
  <si>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</si>
  <si>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</si>
  <si>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</si>
  <si>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</si>
  <si>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</si>
  <si>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</si>
  <si>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</si>
  <si>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</si>
  <si>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</si>
  <si>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</si>
  <si>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</si>
  <si>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</si>
  <si>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</si>
  <si>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</si>
  <si>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</si>
  <si>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</si>
  <si>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Működési célú támogatások ÁHT-n belülről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</si>
  <si>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</si>
  <si>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</si>
  <si>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</si>
  <si>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</si>
  <si>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</si>
  <si>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</si>
  <si>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</si>
  <si>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</si>
  <si>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</si>
  <si>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</si>
  <si>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</si>
  <si>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</si>
  <si>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</si>
  <si>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</si>
  <si>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</si>
  <si>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</si>
  <si>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</si>
  <si>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</si>
  <si>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</si>
  <si>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</si>
  <si>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</si>
  <si>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</si>
  <si>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</si>
  <si>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</si>
  <si>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</si>
  <si>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</si>
  <si>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</si>
  <si>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</si>
  <si>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</si>
  <si>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</si>
  <si>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</si>
  <si>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</si>
  <si>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</si>
  <si>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</si>
  <si>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</si>
  <si>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</si>
  <si>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</si>
  <si>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</si>
  <si>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</si>
  <si>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</si>
  <si>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</si>
  <si>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</si>
  <si>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</si>
  <si>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</si>
  <si>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</si>
  <si>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</si>
  <si>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</si>
  <si>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</si>
  <si>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</si>
  <si>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</si>
  <si>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</si>
  <si>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</si>
  <si>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</si>
  <si>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</si>
  <si>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</si>
  <si>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</si>
  <si>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</si>
  <si>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</si>
  <si>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</si>
  <si>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</si>
  <si>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</si>
  <si>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</si>
  <si>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</si>
  <si>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</si>
  <si>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</si>
  <si>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</si>
  <si>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</si>
  <si>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</si>
  <si>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</si>
  <si>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</si>
  <si>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</si>
  <si>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</si>
  <si>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</si>
  <si>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</si>
  <si>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</si>
  <si>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</si>
  <si>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</si>
  <si>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</si>
  <si>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</si>
  <si>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</si>
  <si>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</si>
  <si>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</si>
  <si>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</si>
  <si>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</si>
  <si>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</si>
  <si>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</si>
  <si>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</si>
  <si>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</si>
  <si>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</si>
  <si>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</si>
  <si>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</si>
  <si>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</si>
  <si>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</si>
  <si>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</si>
  <si>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</si>
  <si>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</si>
  <si>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</si>
  <si>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</si>
  <si>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</si>
  <si>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</si>
  <si>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</si>
  <si>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</si>
  <si>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</si>
  <si>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</si>
  <si>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</si>
  <si>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</si>
  <si>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</si>
  <si>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</si>
  <si>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</si>
  <si>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</si>
  <si>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</si>
  <si>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</si>
  <si>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</si>
  <si>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</si>
  <si>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</si>
  <si>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</si>
  <si>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</si>
  <si>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</si>
  <si>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</si>
  <si>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</si>
  <si>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</si>
  <si>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</si>
  <si>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</si>
  <si>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</si>
  <si>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</si>
  <si>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</si>
  <si>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</si>
  <si>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</si>
  <si>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</si>
  <si>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</si>
  <si>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</si>
  <si>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</si>
  <si>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</si>
  <si>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</si>
  <si>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</si>
  <si>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</si>
  <si>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</si>
  <si>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</si>
  <si>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</si>
  <si>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</si>
  <si>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</si>
  <si>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</si>
  <si>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</si>
  <si>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</si>
  <si>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</si>
  <si>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</si>
  <si>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</si>
  <si>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</si>
  <si>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</si>
  <si>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</si>
  <si>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</si>
  <si>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</si>
  <si>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</si>
  <si>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</si>
  <si>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</si>
  <si>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</si>
  <si>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</si>
  <si>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</si>
  <si>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</si>
  <si>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</si>
  <si>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</si>
  <si>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</si>
  <si>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</si>
  <si>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</si>
  <si>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</si>
  <si>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</si>
  <si>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</si>
  <si>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</si>
  <si>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</si>
  <si>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</si>
  <si>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</si>
  <si>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</si>
  <si>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</si>
  <si>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</si>
  <si>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</si>
  <si>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</si>
  <si>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</si>
  <si>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</si>
  <si>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</si>
  <si>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</si>
  <si>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</si>
  <si>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</si>
  <si>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</si>
  <si>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</si>
  <si>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</si>
  <si>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</si>
  <si>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</si>
  <si>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</si>
  <si>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</si>
  <si>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</si>
  <si>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</si>
  <si>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</si>
  <si>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</si>
  <si>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</si>
  <si>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</si>
  <si>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</si>
  <si>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</si>
  <si>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</si>
  <si>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</si>
  <si>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</si>
  <si>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</si>
  <si>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</si>
  <si>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</si>
  <si>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</si>
  <si>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</si>
  <si>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</si>
  <si>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</si>
  <si>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</si>
  <si>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</si>
  <si>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</si>
  <si>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</si>
  <si>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</si>
  <si>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</si>
  <si>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</si>
  <si>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</si>
  <si>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</si>
  <si>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</si>
  <si>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</si>
  <si>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</si>
  <si>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</si>
  <si>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</si>
  <si>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</si>
  <si>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</si>
  <si>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</si>
  <si>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</si>
  <si>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</si>
  <si>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</si>
  <si>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</si>
  <si>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</si>
  <si>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</si>
  <si>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</si>
  <si>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</si>
  <si>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</si>
  <si>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</si>
  <si>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</si>
  <si>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</si>
  <si>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</si>
  <si>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</si>
  <si>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</si>
  <si>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</si>
  <si>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</si>
  <si>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2019.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</si>
  <si>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</si>
  <si>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</si>
  <si>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</si>
  <si>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</si>
  <si>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</si>
  <si>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</si>
  <si>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</si>
  <si>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</si>
  <si>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</si>
  <si>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</si>
  <si>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</si>
  <si>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</si>
  <si>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</si>
  <si>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</si>
  <si>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</si>
  <si>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</si>
  <si>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</si>
  <si>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</si>
  <si>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</si>
  <si>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</si>
  <si>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</si>
  <si>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</si>
  <si>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</si>
  <si>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2019. évi általános működés és ágazati feladatok támogatásának alakulása jogcímenként</t>
  </si>
  <si>
    <t>adatok forintban</t>
  </si>
  <si>
    <t>Jogcím</t>
  </si>
  <si>
    <t>2019.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</si>
  <si>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</si>
  <si>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</si>
  <si>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</si>
  <si>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 xml:space="preserve">Felújítási kiadások előirányzata felújításonként </t>
  </si>
  <si>
    <t>Felújítás  megnevezése</t>
  </si>
  <si>
    <t>Teljes költség</t>
  </si>
  <si>
    <t>Kivitelezés kezdési és befejezési éve</t>
  </si>
  <si>
    <t>Felhasználás 2019. XII.31-ig</t>
  </si>
  <si>
    <t>2019. év utáni szükséglet
(6=2 - 4 - 5)</t>
  </si>
  <si>
    <t>Orvosi rendelő szigetelése,festése</t>
  </si>
  <si>
    <t>121. Hrsz.számú út aszfaltozása</t>
  </si>
  <si>
    <t>ÖSSZESEN: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</si>
  <si>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</si>
  <si>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</si>
  <si>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</si>
  <si>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</si>
  <si>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</si>
  <si>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Tulajdonosi bevételek</t>
  </si>
  <si>
    <t>BEVÉTELEK ÖSSZESEN: (9+16)</t>
  </si>
  <si>
    <t>- Egyéb működési célú tám. ÁH-n belülre</t>
  </si>
  <si>
    <t>- Garancia és kezességváll. Kif. ÁH-n kívülre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</si>
  <si>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</si>
  <si>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</si>
  <si>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</si>
  <si>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</si>
  <si>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</si>
  <si>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</si>
  <si>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</si>
  <si>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</si>
  <si>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</si>
  <si>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</si>
  <si>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</si>
  <si>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</si>
  <si>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</si>
  <si>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</si>
  <si>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</si>
  <si>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</si>
  <si>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</si>
  <si>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</si>
  <si>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</si>
  <si>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</si>
  <si>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</si>
  <si>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</si>
  <si>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</si>
  <si>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</si>
  <si>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</si>
  <si>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</si>
  <si>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</si>
  <si>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Beruházási kiadások előirányzata beruházásonként</t>
  </si>
  <si>
    <t>Beruházás  megnevezése</t>
  </si>
  <si>
    <t>Samsung Galaxy A8 mobiltelefon</t>
  </si>
  <si>
    <t>Lenovo laptop</t>
  </si>
  <si>
    <t>Dell laptop</t>
  </si>
  <si>
    <t>szökőkút építése</t>
  </si>
  <si>
    <t>1.melléklet 15/2019 (XII.15.) önkormányzati rendelethez</t>
  </si>
  <si>
    <t>2.1 melléklet az 15/2019 (XII.15.) önkormányzati rendelethez</t>
  </si>
  <si>
    <t>2.2. melléklet az 15/2019 (XII.15.) önkormányzati rendelethez</t>
  </si>
  <si>
    <t>3.melléklet 15/2019 (XII.15.) önkormányzati rendelethez</t>
  </si>
  <si>
    <t>4.melléklet a 15/2019 (XII.15.) önkormányzati rendelethez</t>
  </si>
  <si>
    <t>5.melléklet 15/2019 (XII.15.) önkormányzati rendelethez</t>
  </si>
  <si>
    <t>6.1. meléklet a 15/2019 (XII.15.) önkormányzati rendelethez</t>
  </si>
  <si>
    <t>6.2. melléklet a 15/2019 (XII.15.) önkormányzati rendelethez</t>
  </si>
  <si>
    <t>7.melléklet 15/2019 (XII.15.)önkormányzati rendelethez</t>
  </si>
  <si>
    <t>6.1 melléklet a 15/2019. (XII.15.) önkormányzati rendelethez</t>
  </si>
  <si>
    <t>1.melléklet a 15/2019 (XII.15.)önkormányzati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</si>
</sst>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253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left" vertical="center" wrapText="1"/>
      <protection locked="0"/>
    </xf>
    <xf numFmtId="164" fontId="7" fillId="0" borderId="40" xfId="0" applyNumberFormat="1" applyFont="1" applyBorder="1" applyAlignment="1" applyProtection="1">
      <alignment horizontal="right" vertical="center" wrapText="1"/>
      <protection locked="0"/>
    </xf>
    <xf numFmtId="0" fontId="7" fillId="0" borderId="41" xfId="0" applyFont="1" applyBorder="1" applyAlignment="1" applyProtection="1">
      <alignment horizontal="left" vertical="center" wrapText="1"/>
      <protection locked="0"/>
    </xf>
    <xf numFmtId="0" fontId="7" fillId="0" borderId="4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45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48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47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51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45" xfId="0" applyFont="1" applyBorder="1" applyAlignment="1" applyProtection="1">
      <alignment horizontal="center" vertical="center" wrapText="1"/>
    </xf>
    <xf numFmtId="49" fontId="4" fillId="0" borderId="46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51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164" fontId="17" fillId="0" borderId="13" xfId="0" applyNumberFormat="1" applyFont="1" applyBorder="1" applyAlignment="1">
      <alignment vertical="center" wrapText="1"/>
    </xf>
    <xf numFmtId="164" fontId="17" fillId="0" borderId="16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</cellXfs>
  <cellStyles count="2">
    <cellStyle name="Excel Built-in Explanatory Text" xfId="1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abSelected="1" topLeftCell="A107" zoomScaleNormal="100" workbookViewId="0">
      <selection activeCell="B111" sqref="B111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394</v>
      </c>
    </row>
    <row r="3" spans="1:3" ht="20.100000000000001" customHeight="1" x14ac:dyDescent="0.25">
      <c r="A3" s="10" t="s">
        <v>0</v>
      </c>
      <c r="B3" s="10"/>
      <c r="C3" s="10"/>
    </row>
    <row r="4" spans="1:3" ht="20.100000000000001" customHeight="1" x14ac:dyDescent="0.25">
      <c r="A4" s="9"/>
      <c r="B4" s="9"/>
      <c r="C4" s="11" t="s">
        <v>1</v>
      </c>
    </row>
    <row r="5" spans="1:3" ht="24" customHeight="1" x14ac:dyDescent="0.25">
      <c r="A5" s="12" t="s">
        <v>2</v>
      </c>
      <c r="B5" s="13" t="s">
        <v>3</v>
      </c>
      <c r="C5" s="14" t="s">
        <v>4</v>
      </c>
    </row>
    <row r="6" spans="1:3" ht="15" customHeight="1" x14ac:dyDescent="0.25">
      <c r="A6" s="15">
        <v>1</v>
      </c>
      <c r="B6" s="16">
        <v>2</v>
      </c>
      <c r="C6" s="17">
        <v>3</v>
      </c>
    </row>
    <row r="7" spans="1:3" ht="15" customHeight="1" x14ac:dyDescent="0.25">
      <c r="A7" s="18" t="s">
        <v>5</v>
      </c>
      <c r="B7" s="19" t="s">
        <v>6</v>
      </c>
      <c r="C7" s="20">
        <f>+C8+C9+C10+C11+C12+C13</f>
        <v>33442201</v>
      </c>
    </row>
    <row r="8" spans="1:3" ht="15" customHeight="1" x14ac:dyDescent="0.25">
      <c r="A8" s="21" t="s">
        <v>7</v>
      </c>
      <c r="B8" s="22" t="s">
        <v>8</v>
      </c>
      <c r="C8" s="23">
        <v>13961168</v>
      </c>
    </row>
    <row r="9" spans="1:3" ht="15" customHeight="1" x14ac:dyDescent="0.25">
      <c r="A9" s="24" t="s">
        <v>9</v>
      </c>
      <c r="B9" s="25" t="s">
        <v>10</v>
      </c>
      <c r="C9" s="26">
        <v>12021133</v>
      </c>
    </row>
    <row r="10" spans="1:3" ht="15" customHeight="1" x14ac:dyDescent="0.25">
      <c r="A10" s="24" t="s">
        <v>11</v>
      </c>
      <c r="B10" s="25" t="s">
        <v>12</v>
      </c>
      <c r="C10" s="26">
        <v>5228100</v>
      </c>
    </row>
    <row r="11" spans="1:3" ht="15" customHeight="1" x14ac:dyDescent="0.25">
      <c r="A11" s="24" t="s">
        <v>13</v>
      </c>
      <c r="B11" s="25" t="s">
        <v>14</v>
      </c>
      <c r="C11" s="26">
        <v>1800000</v>
      </c>
    </row>
    <row r="12" spans="1:3" ht="15" customHeight="1" x14ac:dyDescent="0.25">
      <c r="A12" s="24" t="s">
        <v>15</v>
      </c>
      <c r="B12" s="25" t="s">
        <v>16</v>
      </c>
      <c r="C12" s="26">
        <v>431800</v>
      </c>
    </row>
    <row r="13" spans="1:3" ht="15" customHeight="1" x14ac:dyDescent="0.25">
      <c r="A13" s="27" t="s">
        <v>17</v>
      </c>
      <c r="B13" s="28" t="s">
        <v>18</v>
      </c>
      <c r="C13" s="26"/>
    </row>
    <row r="14" spans="1:3" ht="15" customHeight="1" x14ac:dyDescent="0.25">
      <c r="A14" s="18" t="s">
        <v>19</v>
      </c>
      <c r="B14" s="29" t="s">
        <v>20</v>
      </c>
      <c r="C14" s="20">
        <f>+C15+C16+C17+C18+C19</f>
        <v>1116306</v>
      </c>
    </row>
    <row r="15" spans="1:3" ht="15" customHeight="1" x14ac:dyDescent="0.25">
      <c r="A15" s="21" t="s">
        <v>21</v>
      </c>
      <c r="B15" s="22" t="s">
        <v>22</v>
      </c>
      <c r="C15" s="23"/>
    </row>
    <row r="16" spans="1:3" ht="15" customHeight="1" x14ac:dyDescent="0.25">
      <c r="A16" s="24" t="s">
        <v>23</v>
      </c>
      <c r="B16" s="25" t="s">
        <v>24</v>
      </c>
      <c r="C16" s="26"/>
    </row>
    <row r="17" spans="1:3" ht="15" customHeight="1" x14ac:dyDescent="0.25">
      <c r="A17" s="24" t="s">
        <v>25</v>
      </c>
      <c r="B17" s="25" t="s">
        <v>26</v>
      </c>
      <c r="C17" s="26"/>
    </row>
    <row r="18" spans="1:3" ht="15" customHeight="1" x14ac:dyDescent="0.25">
      <c r="A18" s="24" t="s">
        <v>27</v>
      </c>
      <c r="B18" s="25" t="s">
        <v>28</v>
      </c>
      <c r="C18" s="26"/>
    </row>
    <row r="19" spans="1:3" ht="15" customHeight="1" x14ac:dyDescent="0.25">
      <c r="A19" s="24" t="s">
        <v>29</v>
      </c>
      <c r="B19" s="25" t="s">
        <v>30</v>
      </c>
      <c r="C19" s="26">
        <v>1116306</v>
      </c>
    </row>
    <row r="20" spans="1:3" ht="15" customHeight="1" x14ac:dyDescent="0.25">
      <c r="A20" s="27" t="s">
        <v>31</v>
      </c>
      <c r="B20" s="28" t="s">
        <v>32</v>
      </c>
      <c r="C20" s="30"/>
    </row>
    <row r="21" spans="1:3" ht="12" customHeight="1" x14ac:dyDescent="0.25">
      <c r="A21" s="18" t="s">
        <v>33</v>
      </c>
      <c r="B21" s="19" t="s">
        <v>34</v>
      </c>
      <c r="C21" s="20">
        <f>+C22+C23+C24+C25+C26</f>
        <v>0</v>
      </c>
    </row>
    <row r="22" spans="1:3" ht="12" customHeight="1" x14ac:dyDescent="0.25">
      <c r="A22" s="21" t="s">
        <v>35</v>
      </c>
      <c r="B22" s="22" t="s">
        <v>36</v>
      </c>
      <c r="C22" s="23"/>
    </row>
    <row r="23" spans="1:3" ht="12" customHeight="1" x14ac:dyDescent="0.25">
      <c r="A23" s="24" t="s">
        <v>37</v>
      </c>
      <c r="B23" s="25" t="s">
        <v>38</v>
      </c>
      <c r="C23" s="26"/>
    </row>
    <row r="24" spans="1:3" ht="12" customHeight="1" x14ac:dyDescent="0.25">
      <c r="A24" s="24" t="s">
        <v>39</v>
      </c>
      <c r="B24" s="25" t="s">
        <v>40</v>
      </c>
      <c r="C24" s="26"/>
    </row>
    <row r="25" spans="1:3" ht="12" customHeight="1" x14ac:dyDescent="0.25">
      <c r="A25" s="24" t="s">
        <v>41</v>
      </c>
      <c r="B25" s="25" t="s">
        <v>42</v>
      </c>
      <c r="C25" s="26"/>
    </row>
    <row r="26" spans="1:3" ht="12" customHeight="1" x14ac:dyDescent="0.25">
      <c r="A26" s="24" t="s">
        <v>43</v>
      </c>
      <c r="B26" s="25" t="s">
        <v>44</v>
      </c>
      <c r="C26" s="26"/>
    </row>
    <row r="27" spans="1:3" ht="12" customHeight="1" x14ac:dyDescent="0.25">
      <c r="A27" s="27" t="s">
        <v>45</v>
      </c>
      <c r="B27" s="28" t="s">
        <v>46</v>
      </c>
      <c r="C27" s="30"/>
    </row>
    <row r="28" spans="1:3" ht="15" customHeight="1" x14ac:dyDescent="0.25">
      <c r="A28" s="18" t="s">
        <v>47</v>
      </c>
      <c r="B28" s="19" t="s">
        <v>48</v>
      </c>
      <c r="C28" s="20">
        <f>+C29+C32+C33+C34</f>
        <v>4394309</v>
      </c>
    </row>
    <row r="29" spans="1:3" ht="15" customHeight="1" x14ac:dyDescent="0.25">
      <c r="A29" s="21" t="s">
        <v>49</v>
      </c>
      <c r="B29" s="22" t="s">
        <v>50</v>
      </c>
      <c r="C29" s="31">
        <v>3379255</v>
      </c>
    </row>
    <row r="30" spans="1:3" ht="15" customHeight="1" x14ac:dyDescent="0.25">
      <c r="A30" s="24" t="s">
        <v>51</v>
      </c>
      <c r="B30" s="25" t="s">
        <v>52</v>
      </c>
      <c r="C30" s="26">
        <v>0</v>
      </c>
    </row>
    <row r="31" spans="1:3" ht="15" customHeight="1" x14ac:dyDescent="0.25">
      <c r="A31" s="24" t="s">
        <v>53</v>
      </c>
      <c r="B31" s="25" t="s">
        <v>54</v>
      </c>
      <c r="C31" s="26">
        <v>3379255</v>
      </c>
    </row>
    <row r="32" spans="1:3" ht="15" customHeight="1" x14ac:dyDescent="0.25">
      <c r="A32" s="24" t="s">
        <v>55</v>
      </c>
      <c r="B32" s="25" t="s">
        <v>56</v>
      </c>
      <c r="C32" s="26">
        <v>983332</v>
      </c>
    </row>
    <row r="33" spans="1:3" ht="15" customHeight="1" x14ac:dyDescent="0.25">
      <c r="A33" s="24" t="s">
        <v>57</v>
      </c>
      <c r="B33" s="25" t="s">
        <v>58</v>
      </c>
      <c r="C33" s="26">
        <v>0</v>
      </c>
    </row>
    <row r="34" spans="1:3" ht="15" customHeight="1" x14ac:dyDescent="0.25">
      <c r="A34" s="27" t="s">
        <v>59</v>
      </c>
      <c r="B34" s="28" t="s">
        <v>60</v>
      </c>
      <c r="C34" s="30">
        <v>31722</v>
      </c>
    </row>
    <row r="35" spans="1:3" ht="15" customHeight="1" x14ac:dyDescent="0.25">
      <c r="A35" s="18" t="s">
        <v>61</v>
      </c>
      <c r="B35" s="19" t="s">
        <v>62</v>
      </c>
      <c r="C35" s="20">
        <f>SUM(C36:C45)</f>
        <v>1698227</v>
      </c>
    </row>
    <row r="36" spans="1:3" ht="15" customHeight="1" x14ac:dyDescent="0.25">
      <c r="A36" s="21" t="s">
        <v>63</v>
      </c>
      <c r="B36" s="22" t="s">
        <v>64</v>
      </c>
      <c r="C36" s="23"/>
    </row>
    <row r="37" spans="1:3" ht="15" customHeight="1" x14ac:dyDescent="0.25">
      <c r="A37" s="24" t="s">
        <v>65</v>
      </c>
      <c r="B37" s="25" t="s">
        <v>66</v>
      </c>
      <c r="C37" s="26">
        <v>900000</v>
      </c>
    </row>
    <row r="38" spans="1:3" ht="15" customHeight="1" x14ac:dyDescent="0.25">
      <c r="A38" s="24" t="s">
        <v>67</v>
      </c>
      <c r="B38" s="25" t="s">
        <v>68</v>
      </c>
      <c r="C38" s="26">
        <v>5000</v>
      </c>
    </row>
    <row r="39" spans="1:3" ht="15" customHeight="1" x14ac:dyDescent="0.25">
      <c r="A39" s="24" t="s">
        <v>69</v>
      </c>
      <c r="B39" s="25" t="s">
        <v>70</v>
      </c>
      <c r="C39" s="26">
        <v>35000</v>
      </c>
    </row>
    <row r="40" spans="1:3" ht="15" customHeight="1" x14ac:dyDescent="0.25">
      <c r="A40" s="24" t="s">
        <v>71</v>
      </c>
      <c r="B40" s="25" t="s">
        <v>72</v>
      </c>
      <c r="C40" s="26">
        <v>750000</v>
      </c>
    </row>
    <row r="41" spans="1:3" ht="15" customHeight="1" x14ac:dyDescent="0.25">
      <c r="A41" s="24" t="s">
        <v>73</v>
      </c>
      <c r="B41" s="25" t="s">
        <v>74</v>
      </c>
      <c r="C41" s="26"/>
    </row>
    <row r="42" spans="1:3" ht="15" customHeight="1" x14ac:dyDescent="0.25">
      <c r="A42" s="24" t="s">
        <v>75</v>
      </c>
      <c r="B42" s="25" t="s">
        <v>76</v>
      </c>
      <c r="C42" s="26"/>
    </row>
    <row r="43" spans="1:3" ht="15" customHeight="1" x14ac:dyDescent="0.25">
      <c r="A43" s="24" t="s">
        <v>77</v>
      </c>
      <c r="B43" s="25" t="s">
        <v>78</v>
      </c>
      <c r="C43" s="26">
        <v>1001</v>
      </c>
    </row>
    <row r="44" spans="1:3" ht="15" customHeight="1" x14ac:dyDescent="0.25">
      <c r="A44" s="24" t="s">
        <v>79</v>
      </c>
      <c r="B44" s="25" t="s">
        <v>80</v>
      </c>
      <c r="C44" s="26"/>
    </row>
    <row r="45" spans="1:3" ht="15" customHeight="1" x14ac:dyDescent="0.25">
      <c r="A45" s="27" t="s">
        <v>81</v>
      </c>
      <c r="B45" s="28" t="s">
        <v>82</v>
      </c>
      <c r="C45" s="30">
        <v>7226</v>
      </c>
    </row>
    <row r="46" spans="1:3" ht="15" customHeight="1" x14ac:dyDescent="0.25">
      <c r="A46" s="18" t="s">
        <v>83</v>
      </c>
      <c r="B46" s="19" t="s">
        <v>84</v>
      </c>
      <c r="C46" s="20">
        <f>SUM(C47:C51)</f>
        <v>0</v>
      </c>
    </row>
    <row r="47" spans="1:3" ht="15" customHeight="1" x14ac:dyDescent="0.25">
      <c r="A47" s="21" t="s">
        <v>85</v>
      </c>
      <c r="B47" s="22" t="s">
        <v>86</v>
      </c>
      <c r="C47" s="23"/>
    </row>
    <row r="48" spans="1:3" ht="15" customHeight="1" x14ac:dyDescent="0.25">
      <c r="A48" s="24" t="s">
        <v>87</v>
      </c>
      <c r="B48" s="25" t="s">
        <v>88</v>
      </c>
      <c r="C48" s="26"/>
    </row>
    <row r="49" spans="1:3" ht="15" customHeight="1" x14ac:dyDescent="0.25">
      <c r="A49" s="24" t="s">
        <v>89</v>
      </c>
      <c r="B49" s="25" t="s">
        <v>90</v>
      </c>
      <c r="C49" s="26"/>
    </row>
    <row r="50" spans="1:3" ht="12" customHeight="1" x14ac:dyDescent="0.25">
      <c r="A50" s="24" t="s">
        <v>91</v>
      </c>
      <c r="B50" s="25" t="s">
        <v>92</v>
      </c>
      <c r="C50" s="26"/>
    </row>
    <row r="51" spans="1:3" ht="12" customHeight="1" x14ac:dyDescent="0.25">
      <c r="A51" s="27" t="s">
        <v>93</v>
      </c>
      <c r="B51" s="28" t="s">
        <v>94</v>
      </c>
      <c r="C51" s="30"/>
    </row>
    <row r="52" spans="1:3" ht="12" customHeight="1" x14ac:dyDescent="0.25">
      <c r="A52" s="18" t="s">
        <v>95</v>
      </c>
      <c r="B52" s="19" t="s">
        <v>96</v>
      </c>
      <c r="C52" s="20">
        <f>SUM(C53:C55)</f>
        <v>0</v>
      </c>
    </row>
    <row r="53" spans="1:3" ht="12" customHeight="1" x14ac:dyDescent="0.25">
      <c r="A53" s="21" t="s">
        <v>97</v>
      </c>
      <c r="B53" s="22" t="s">
        <v>98</v>
      </c>
      <c r="C53" s="23"/>
    </row>
    <row r="54" spans="1:3" ht="12" customHeight="1" x14ac:dyDescent="0.25">
      <c r="A54" s="24" t="s">
        <v>99</v>
      </c>
      <c r="B54" s="25" t="s">
        <v>100</v>
      </c>
      <c r="C54" s="26"/>
    </row>
    <row r="55" spans="1:3" ht="12" customHeight="1" x14ac:dyDescent="0.25">
      <c r="A55" s="24" t="s">
        <v>101</v>
      </c>
      <c r="B55" s="25" t="s">
        <v>102</v>
      </c>
      <c r="C55" s="26"/>
    </row>
    <row r="56" spans="1:3" ht="12" customHeight="1" x14ac:dyDescent="0.25">
      <c r="A56" s="27" t="s">
        <v>103</v>
      </c>
      <c r="B56" s="28" t="s">
        <v>104</v>
      </c>
      <c r="C56" s="30"/>
    </row>
    <row r="57" spans="1:3" ht="12" customHeight="1" x14ac:dyDescent="0.25">
      <c r="A57" s="18" t="s">
        <v>105</v>
      </c>
      <c r="B57" s="29" t="s">
        <v>106</v>
      </c>
      <c r="C57" s="20">
        <f>SUM(C58:C60)</f>
        <v>0</v>
      </c>
    </row>
    <row r="58" spans="1:3" ht="12" customHeight="1" x14ac:dyDescent="0.25">
      <c r="A58" s="21" t="s">
        <v>107</v>
      </c>
      <c r="B58" s="22" t="s">
        <v>108</v>
      </c>
      <c r="C58" s="26"/>
    </row>
    <row r="59" spans="1:3" ht="12" customHeight="1" x14ac:dyDescent="0.25">
      <c r="A59" s="24" t="s">
        <v>109</v>
      </c>
      <c r="B59" s="25" t="s">
        <v>110</v>
      </c>
      <c r="C59" s="26"/>
    </row>
    <row r="60" spans="1:3" ht="12" customHeight="1" x14ac:dyDescent="0.25">
      <c r="A60" s="24" t="s">
        <v>111</v>
      </c>
      <c r="B60" s="25" t="s">
        <v>112</v>
      </c>
      <c r="C60" s="26"/>
    </row>
    <row r="61" spans="1:3" ht="12" customHeight="1" x14ac:dyDescent="0.25">
      <c r="A61" s="27" t="s">
        <v>113</v>
      </c>
      <c r="B61" s="28" t="s">
        <v>114</v>
      </c>
      <c r="C61" s="26"/>
    </row>
    <row r="62" spans="1:3" ht="15" customHeight="1" x14ac:dyDescent="0.25">
      <c r="A62" s="18" t="s">
        <v>115</v>
      </c>
      <c r="B62" s="19" t="s">
        <v>116</v>
      </c>
      <c r="C62" s="20">
        <f>+C7+C14+C21+C28+C35+C46+C52+C57</f>
        <v>40651043</v>
      </c>
    </row>
    <row r="63" spans="1:3" ht="15" customHeight="1" x14ac:dyDescent="0.25">
      <c r="A63" s="32" t="s">
        <v>117</v>
      </c>
      <c r="B63" s="29" t="s">
        <v>118</v>
      </c>
      <c r="C63" s="20">
        <f>SUM(C64:C66)</f>
        <v>0</v>
      </c>
    </row>
    <row r="64" spans="1:3" ht="15" customHeight="1" x14ac:dyDescent="0.25">
      <c r="A64" s="21" t="s">
        <v>119</v>
      </c>
      <c r="B64" s="22" t="s">
        <v>120</v>
      </c>
      <c r="C64" s="26"/>
    </row>
    <row r="65" spans="1:3" ht="15" customHeight="1" x14ac:dyDescent="0.25">
      <c r="A65" s="24" t="s">
        <v>121</v>
      </c>
      <c r="B65" s="25" t="s">
        <v>122</v>
      </c>
      <c r="C65" s="26"/>
    </row>
    <row r="66" spans="1:3" ht="15" customHeight="1" x14ac:dyDescent="0.25">
      <c r="A66" s="27" t="s">
        <v>123</v>
      </c>
      <c r="B66" s="33" t="s">
        <v>124</v>
      </c>
      <c r="C66" s="26"/>
    </row>
    <row r="67" spans="1:3" ht="15" customHeight="1" x14ac:dyDescent="0.25">
      <c r="A67" s="32" t="s">
        <v>125</v>
      </c>
      <c r="B67" s="29" t="s">
        <v>126</v>
      </c>
      <c r="C67" s="20">
        <f>SUM(C68:C71)</f>
        <v>0</v>
      </c>
    </row>
    <row r="68" spans="1:3" ht="15" customHeight="1" x14ac:dyDescent="0.25">
      <c r="A68" s="21" t="s">
        <v>127</v>
      </c>
      <c r="B68" s="22" t="s">
        <v>128</v>
      </c>
      <c r="C68" s="26"/>
    </row>
    <row r="69" spans="1:3" ht="15" customHeight="1" x14ac:dyDescent="0.25">
      <c r="A69" s="24" t="s">
        <v>129</v>
      </c>
      <c r="B69" s="25" t="s">
        <v>130</v>
      </c>
      <c r="C69" s="26"/>
    </row>
    <row r="70" spans="1:3" ht="15" customHeight="1" x14ac:dyDescent="0.25">
      <c r="A70" s="24" t="s">
        <v>131</v>
      </c>
      <c r="B70" s="25" t="s">
        <v>132</v>
      </c>
      <c r="C70" s="26"/>
    </row>
    <row r="71" spans="1:3" ht="15" customHeight="1" x14ac:dyDescent="0.25">
      <c r="A71" s="27" t="s">
        <v>133</v>
      </c>
      <c r="B71" s="28" t="s">
        <v>134</v>
      </c>
      <c r="C71" s="26"/>
    </row>
    <row r="72" spans="1:3" ht="15" customHeight="1" x14ac:dyDescent="0.25">
      <c r="A72" s="32" t="s">
        <v>135</v>
      </c>
      <c r="B72" s="29" t="s">
        <v>136</v>
      </c>
      <c r="C72" s="20">
        <f>SUM(C73:C74)</f>
        <v>14805636</v>
      </c>
    </row>
    <row r="73" spans="1:3" ht="15" customHeight="1" x14ac:dyDescent="0.25">
      <c r="A73" s="21" t="s">
        <v>137</v>
      </c>
      <c r="B73" s="22" t="s">
        <v>138</v>
      </c>
      <c r="C73" s="26">
        <v>14805636</v>
      </c>
    </row>
    <row r="74" spans="1:3" ht="12" customHeight="1" x14ac:dyDescent="0.25">
      <c r="A74" s="27" t="s">
        <v>139</v>
      </c>
      <c r="B74" s="28" t="s">
        <v>140</v>
      </c>
      <c r="C74" s="26"/>
    </row>
    <row r="75" spans="1:3" ht="12" customHeight="1" x14ac:dyDescent="0.25">
      <c r="A75" s="32" t="s">
        <v>141</v>
      </c>
      <c r="B75" s="29" t="s">
        <v>142</v>
      </c>
      <c r="C75" s="20">
        <f>SUM(C76:C78)</f>
        <v>0</v>
      </c>
    </row>
    <row r="76" spans="1:3" ht="12" customHeight="1" x14ac:dyDescent="0.25">
      <c r="A76" s="21" t="s">
        <v>143</v>
      </c>
      <c r="B76" s="22" t="s">
        <v>144</v>
      </c>
      <c r="C76" s="26"/>
    </row>
    <row r="77" spans="1:3" ht="12" customHeight="1" x14ac:dyDescent="0.25">
      <c r="A77" s="24" t="s">
        <v>145</v>
      </c>
      <c r="B77" s="25" t="s">
        <v>146</v>
      </c>
      <c r="C77" s="26"/>
    </row>
    <row r="78" spans="1:3" ht="12" customHeight="1" x14ac:dyDescent="0.25">
      <c r="A78" s="27" t="s">
        <v>147</v>
      </c>
      <c r="B78" s="28" t="s">
        <v>148</v>
      </c>
      <c r="C78" s="26"/>
    </row>
    <row r="79" spans="1:3" ht="12" customHeight="1" x14ac:dyDescent="0.25">
      <c r="A79" s="32" t="s">
        <v>149</v>
      </c>
      <c r="B79" s="29" t="s">
        <v>150</v>
      </c>
      <c r="C79" s="20">
        <f>SUM(C80:C83)</f>
        <v>0</v>
      </c>
    </row>
    <row r="80" spans="1:3" ht="12" customHeight="1" x14ac:dyDescent="0.25">
      <c r="A80" s="34" t="s">
        <v>151</v>
      </c>
      <c r="B80" s="22" t="s">
        <v>152</v>
      </c>
      <c r="C80" s="26"/>
    </row>
    <row r="81" spans="1:3" ht="12" customHeight="1" x14ac:dyDescent="0.25">
      <c r="A81" s="35" t="s">
        <v>153</v>
      </c>
      <c r="B81" s="25" t="s">
        <v>154</v>
      </c>
      <c r="C81" s="26"/>
    </row>
    <row r="82" spans="1:3" ht="12" customHeight="1" x14ac:dyDescent="0.25">
      <c r="A82" s="35" t="s">
        <v>155</v>
      </c>
      <c r="B82" s="25" t="s">
        <v>156</v>
      </c>
      <c r="C82" s="26"/>
    </row>
    <row r="83" spans="1:3" ht="12" customHeight="1" x14ac:dyDescent="0.25">
      <c r="A83" s="36" t="s">
        <v>157</v>
      </c>
      <c r="B83" s="28" t="s">
        <v>158</v>
      </c>
      <c r="C83" s="26"/>
    </row>
    <row r="84" spans="1:3" ht="12" customHeight="1" x14ac:dyDescent="0.25">
      <c r="A84" s="32" t="s">
        <v>159</v>
      </c>
      <c r="B84" s="29" t="s">
        <v>160</v>
      </c>
      <c r="C84" s="37"/>
    </row>
    <row r="85" spans="1:3" ht="15" customHeight="1" x14ac:dyDescent="0.25">
      <c r="A85" s="32" t="s">
        <v>161</v>
      </c>
      <c r="B85" s="38" t="s">
        <v>162</v>
      </c>
      <c r="C85" s="20">
        <f>+C63+C67+C72+C75+C79+C84</f>
        <v>14805636</v>
      </c>
    </row>
    <row r="86" spans="1:3" ht="15" customHeight="1" x14ac:dyDescent="0.25">
      <c r="A86" s="39" t="s">
        <v>163</v>
      </c>
      <c r="B86" s="40" t="s">
        <v>164</v>
      </c>
      <c r="C86" s="20">
        <f>+C62+C85</f>
        <v>55456679</v>
      </c>
    </row>
    <row r="87" spans="1:3" ht="15" customHeight="1" x14ac:dyDescent="0.25">
      <c r="A87" s="41"/>
      <c r="B87" s="41"/>
      <c r="C87" s="42"/>
    </row>
    <row r="88" spans="1:3" ht="15" customHeight="1" x14ac:dyDescent="0.25">
      <c r="A88" s="41"/>
      <c r="B88" s="41"/>
      <c r="C88" s="42"/>
    </row>
    <row r="89" spans="1:3" ht="15" customHeight="1" x14ac:dyDescent="0.25">
      <c r="A89" s="41"/>
      <c r="B89" s="41"/>
      <c r="C89" s="42"/>
    </row>
    <row r="90" spans="1:3" ht="15" customHeight="1" x14ac:dyDescent="0.25">
      <c r="A90" s="41"/>
      <c r="B90" s="41"/>
      <c r="C90" s="42"/>
    </row>
    <row r="91" spans="1:3" ht="15" customHeight="1" x14ac:dyDescent="0.25">
      <c r="A91" s="41"/>
      <c r="B91" s="41"/>
      <c r="C91" s="42"/>
    </row>
    <row r="92" spans="1:3" ht="15" customHeight="1" x14ac:dyDescent="0.25">
      <c r="A92" s="41"/>
      <c r="B92" s="41"/>
      <c r="C92" s="42"/>
    </row>
    <row r="93" spans="1:3" ht="15" customHeight="1" x14ac:dyDescent="0.25">
      <c r="A93" s="41"/>
      <c r="B93" s="41"/>
      <c r="C93" s="42"/>
    </row>
    <row r="94" spans="1:3" ht="15" customHeight="1" x14ac:dyDescent="0.25">
      <c r="A94" s="41"/>
      <c r="B94" s="41"/>
      <c r="C94" s="42"/>
    </row>
    <row r="95" spans="1:3" ht="15" customHeight="1" x14ac:dyDescent="0.25">
      <c r="A95" s="41"/>
      <c r="B95" s="41"/>
      <c r="C95" s="42"/>
    </row>
    <row r="96" spans="1:3" ht="15" customHeight="1" x14ac:dyDescent="0.25">
      <c r="A96" s="41"/>
      <c r="B96" s="41"/>
      <c r="C96" s="42"/>
    </row>
    <row r="97" spans="1:3" ht="15" customHeight="1" x14ac:dyDescent="0.25">
      <c r="A97" s="41"/>
      <c r="B97" s="41"/>
      <c r="C97" s="42"/>
    </row>
    <row r="98" spans="1:3" ht="15" customHeight="1" x14ac:dyDescent="0.25">
      <c r="A98" s="41"/>
      <c r="B98" s="41"/>
      <c r="C98" s="42"/>
    </row>
    <row r="99" spans="1:3" ht="15" customHeight="1" x14ac:dyDescent="0.25">
      <c r="A99" s="41"/>
      <c r="B99" s="41"/>
      <c r="C99" s="42"/>
    </row>
    <row r="100" spans="1:3" ht="15" customHeight="1" x14ac:dyDescent="0.25">
      <c r="A100" s="41"/>
      <c r="B100" s="41"/>
      <c r="C100" s="42"/>
    </row>
    <row r="101" spans="1:3" ht="15" customHeight="1" x14ac:dyDescent="0.25">
      <c r="A101" s="41"/>
      <c r="B101" s="41"/>
      <c r="C101" s="42"/>
    </row>
    <row r="102" spans="1:3" ht="15" customHeight="1" x14ac:dyDescent="0.25">
      <c r="A102" s="41"/>
      <c r="B102" s="41"/>
      <c r="C102" s="42"/>
    </row>
    <row r="103" spans="1:3" ht="15" customHeight="1" x14ac:dyDescent="0.25">
      <c r="A103" s="41"/>
      <c r="B103" s="41"/>
      <c r="C103" s="42"/>
    </row>
    <row r="104" spans="1:3" ht="15" customHeight="1" x14ac:dyDescent="0.25">
      <c r="A104" s="41"/>
      <c r="B104" s="41"/>
      <c r="C104" s="42"/>
    </row>
    <row r="105" spans="1:3" ht="15" customHeight="1" x14ac:dyDescent="0.25">
      <c r="A105" s="41"/>
      <c r="B105" s="41"/>
      <c r="C105" s="42"/>
    </row>
    <row r="106" spans="1:3" ht="15" customHeight="1" x14ac:dyDescent="0.25">
      <c r="A106" s="41"/>
      <c r="B106" s="41"/>
      <c r="C106" s="42"/>
    </row>
    <row r="107" spans="1:3" ht="15" customHeight="1" x14ac:dyDescent="0.25">
      <c r="A107" s="41"/>
      <c r="B107" s="41"/>
      <c r="C107" s="42"/>
    </row>
    <row r="108" spans="1:3" ht="15" customHeight="1" x14ac:dyDescent="0.25">
      <c r="A108" s="41"/>
      <c r="B108" s="41"/>
      <c r="C108" s="42"/>
    </row>
    <row r="109" spans="1:3" ht="15" customHeight="1" x14ac:dyDescent="0.25">
      <c r="A109" s="41"/>
      <c r="B109" s="41"/>
      <c r="C109" s="42"/>
    </row>
    <row r="110" spans="1:3" ht="15" customHeight="1" x14ac:dyDescent="0.25">
      <c r="A110" s="41"/>
      <c r="B110" s="41"/>
      <c r="C110" s="42"/>
    </row>
    <row r="111" spans="1:3" ht="20.100000000000001" customHeight="1" x14ac:dyDescent="0.25">
      <c r="A111" s="43"/>
      <c r="B111" t="s">
        <v>404</v>
      </c>
      <c r="C111" s="44"/>
    </row>
    <row r="112" spans="1:3" ht="20.100000000000001" customHeight="1" x14ac:dyDescent="0.25">
      <c r="A112" s="10" t="s">
        <v>165</v>
      </c>
      <c r="B112" s="10"/>
      <c r="C112" s="10"/>
    </row>
    <row r="113" spans="1:3" ht="20.100000000000001" customHeight="1" x14ac:dyDescent="0.25">
      <c r="A113" s="8"/>
      <c r="B113" s="8"/>
      <c r="C113" s="45" t="s">
        <v>1</v>
      </c>
    </row>
    <row r="114" spans="1:3" ht="24.75" customHeight="1" x14ac:dyDescent="0.25">
      <c r="A114" s="12" t="s">
        <v>2</v>
      </c>
      <c r="B114" s="13" t="s">
        <v>166</v>
      </c>
      <c r="C114" s="14" t="s">
        <v>4</v>
      </c>
    </row>
    <row r="115" spans="1:3" ht="15" customHeight="1" x14ac:dyDescent="0.25">
      <c r="A115" s="46">
        <v>1</v>
      </c>
      <c r="B115" s="47">
        <v>2</v>
      </c>
      <c r="C115" s="48">
        <v>3</v>
      </c>
    </row>
    <row r="116" spans="1:3" ht="15" customHeight="1" x14ac:dyDescent="0.25">
      <c r="A116" s="49" t="s">
        <v>5</v>
      </c>
      <c r="B116" s="50" t="s">
        <v>167</v>
      </c>
      <c r="C116" s="51">
        <f>SUM(C117:C121)</f>
        <v>51156875</v>
      </c>
    </row>
    <row r="117" spans="1:3" ht="15" customHeight="1" x14ac:dyDescent="0.25">
      <c r="A117" s="52" t="s">
        <v>7</v>
      </c>
      <c r="B117" s="53" t="s">
        <v>168</v>
      </c>
      <c r="C117" s="54">
        <v>19340907</v>
      </c>
    </row>
    <row r="118" spans="1:3" ht="15" customHeight="1" x14ac:dyDescent="0.25">
      <c r="A118" s="24" t="s">
        <v>9</v>
      </c>
      <c r="B118" s="55" t="s">
        <v>169</v>
      </c>
      <c r="C118" s="26">
        <v>3647906</v>
      </c>
    </row>
    <row r="119" spans="1:3" ht="15" customHeight="1" x14ac:dyDescent="0.25">
      <c r="A119" s="24" t="s">
        <v>11</v>
      </c>
      <c r="B119" s="55" t="s">
        <v>170</v>
      </c>
      <c r="C119" s="30">
        <v>19020062</v>
      </c>
    </row>
    <row r="120" spans="1:3" ht="15" customHeight="1" x14ac:dyDescent="0.25">
      <c r="A120" s="24" t="s">
        <v>13</v>
      </c>
      <c r="B120" s="56" t="s">
        <v>171</v>
      </c>
      <c r="C120" s="30">
        <v>2593000</v>
      </c>
    </row>
    <row r="121" spans="1:3" ht="15" customHeight="1" x14ac:dyDescent="0.25">
      <c r="A121" s="24" t="s">
        <v>172</v>
      </c>
      <c r="B121" s="57" t="s">
        <v>173</v>
      </c>
      <c r="C121" s="30">
        <v>6555000</v>
      </c>
    </row>
    <row r="122" spans="1:3" ht="15" customHeight="1" x14ac:dyDescent="0.25">
      <c r="A122" s="24" t="s">
        <v>17</v>
      </c>
      <c r="B122" s="55" t="s">
        <v>174</v>
      </c>
      <c r="C122" s="30">
        <v>0</v>
      </c>
    </row>
    <row r="123" spans="1:3" ht="15" customHeight="1" x14ac:dyDescent="0.25">
      <c r="A123" s="24" t="s">
        <v>175</v>
      </c>
      <c r="B123" s="58" t="s">
        <v>176</v>
      </c>
      <c r="C123" s="30">
        <v>5000000</v>
      </c>
    </row>
    <row r="124" spans="1:3" ht="15" customHeight="1" x14ac:dyDescent="0.25">
      <c r="A124" s="24" t="s">
        <v>177</v>
      </c>
      <c r="B124" s="59" t="s">
        <v>178</v>
      </c>
      <c r="C124" s="30"/>
    </row>
    <row r="125" spans="1:3" ht="15" customHeight="1" x14ac:dyDescent="0.25">
      <c r="A125" s="24" t="s">
        <v>179</v>
      </c>
      <c r="B125" s="59" t="s">
        <v>180</v>
      </c>
      <c r="C125" s="30"/>
    </row>
    <row r="126" spans="1:3" ht="15" customHeight="1" x14ac:dyDescent="0.25">
      <c r="A126" s="24" t="s">
        <v>181</v>
      </c>
      <c r="B126" s="58" t="s">
        <v>182</v>
      </c>
      <c r="C126" s="30">
        <v>1490000</v>
      </c>
    </row>
    <row r="127" spans="1:3" ht="15" customHeight="1" x14ac:dyDescent="0.25">
      <c r="A127" s="24" t="s">
        <v>183</v>
      </c>
      <c r="B127" s="58" t="s">
        <v>184</v>
      </c>
      <c r="C127" s="30"/>
    </row>
    <row r="128" spans="1:3" ht="15" customHeight="1" x14ac:dyDescent="0.25">
      <c r="A128" s="24" t="s">
        <v>185</v>
      </c>
      <c r="B128" s="59" t="s">
        <v>186</v>
      </c>
      <c r="C128" s="30"/>
    </row>
    <row r="129" spans="1:3" ht="15" customHeight="1" x14ac:dyDescent="0.25">
      <c r="A129" s="60" t="s">
        <v>187</v>
      </c>
      <c r="B129" s="61" t="s">
        <v>188</v>
      </c>
      <c r="C129" s="30"/>
    </row>
    <row r="130" spans="1:3" ht="15" customHeight="1" x14ac:dyDescent="0.25">
      <c r="A130" s="24" t="s">
        <v>189</v>
      </c>
      <c r="B130" s="61" t="s">
        <v>190</v>
      </c>
      <c r="C130" s="30"/>
    </row>
    <row r="131" spans="1:3" ht="15" customHeight="1" x14ac:dyDescent="0.25">
      <c r="A131" s="62" t="s">
        <v>191</v>
      </c>
      <c r="B131" s="63" t="s">
        <v>192</v>
      </c>
      <c r="C131" s="64">
        <v>65000</v>
      </c>
    </row>
    <row r="132" spans="1:3" ht="15" customHeight="1" x14ac:dyDescent="0.25">
      <c r="A132" s="18" t="s">
        <v>19</v>
      </c>
      <c r="B132" s="65" t="s">
        <v>193</v>
      </c>
      <c r="C132" s="20">
        <f>+C133+C135+C137</f>
        <v>1391005</v>
      </c>
    </row>
    <row r="133" spans="1:3" ht="11.1" customHeight="1" x14ac:dyDescent="0.25">
      <c r="A133" s="21" t="s">
        <v>21</v>
      </c>
      <c r="B133" s="55" t="s">
        <v>194</v>
      </c>
      <c r="C133" s="23">
        <v>695000</v>
      </c>
    </row>
    <row r="134" spans="1:3" ht="11.1" customHeight="1" x14ac:dyDescent="0.25">
      <c r="A134" s="21" t="s">
        <v>23</v>
      </c>
      <c r="B134" s="66" t="s">
        <v>195</v>
      </c>
      <c r="C134" s="23"/>
    </row>
    <row r="135" spans="1:3" ht="11.1" customHeight="1" x14ac:dyDescent="0.25">
      <c r="A135" s="21" t="s">
        <v>25</v>
      </c>
      <c r="B135" s="66" t="s">
        <v>196</v>
      </c>
      <c r="C135" s="26">
        <v>696005</v>
      </c>
    </row>
    <row r="136" spans="1:3" ht="11.1" customHeight="1" x14ac:dyDescent="0.25">
      <c r="A136" s="21" t="s">
        <v>27</v>
      </c>
      <c r="B136" s="66" t="s">
        <v>197</v>
      </c>
      <c r="C136" s="67"/>
    </row>
    <row r="137" spans="1:3" ht="11.1" customHeight="1" x14ac:dyDescent="0.25">
      <c r="A137" s="21" t="s">
        <v>29</v>
      </c>
      <c r="B137" s="68" t="s">
        <v>198</v>
      </c>
      <c r="C137" s="67"/>
    </row>
    <row r="138" spans="1:3" ht="11.1" customHeight="1" x14ac:dyDescent="0.25">
      <c r="A138" s="21" t="s">
        <v>31</v>
      </c>
      <c r="B138" s="69" t="s">
        <v>199</v>
      </c>
      <c r="C138" s="67"/>
    </row>
    <row r="139" spans="1:3" ht="11.1" customHeight="1" x14ac:dyDescent="0.25">
      <c r="A139" s="21" t="s">
        <v>200</v>
      </c>
      <c r="B139" s="70" t="s">
        <v>201</v>
      </c>
      <c r="C139" s="67"/>
    </row>
    <row r="140" spans="1:3" ht="11.1" customHeight="1" x14ac:dyDescent="0.25">
      <c r="A140" s="21" t="s">
        <v>202</v>
      </c>
      <c r="B140" s="59" t="s">
        <v>180</v>
      </c>
      <c r="C140" s="67"/>
    </row>
    <row r="141" spans="1:3" ht="11.1" customHeight="1" x14ac:dyDescent="0.25">
      <c r="A141" s="21" t="s">
        <v>203</v>
      </c>
      <c r="B141" s="59" t="s">
        <v>204</v>
      </c>
      <c r="C141" s="67"/>
    </row>
    <row r="142" spans="1:3" ht="11.1" customHeight="1" x14ac:dyDescent="0.25">
      <c r="A142" s="21" t="s">
        <v>205</v>
      </c>
      <c r="B142" s="59" t="s">
        <v>206</v>
      </c>
      <c r="C142" s="67"/>
    </row>
    <row r="143" spans="1:3" ht="11.1" customHeight="1" x14ac:dyDescent="0.25">
      <c r="A143" s="21" t="s">
        <v>207</v>
      </c>
      <c r="B143" s="59" t="s">
        <v>186</v>
      </c>
      <c r="C143" s="67"/>
    </row>
    <row r="144" spans="1:3" ht="11.1" customHeight="1" x14ac:dyDescent="0.25">
      <c r="A144" s="21" t="s">
        <v>208</v>
      </c>
      <c r="B144" s="71" t="s">
        <v>209</v>
      </c>
      <c r="C144" s="67"/>
    </row>
    <row r="145" spans="1:3" ht="11.1" customHeight="1" x14ac:dyDescent="0.25">
      <c r="A145" s="60" t="s">
        <v>210</v>
      </c>
      <c r="B145" s="71" t="s">
        <v>211</v>
      </c>
      <c r="C145" s="72"/>
    </row>
    <row r="146" spans="1:3" ht="15" customHeight="1" x14ac:dyDescent="0.25">
      <c r="A146" s="18" t="s">
        <v>33</v>
      </c>
      <c r="B146" s="19" t="s">
        <v>212</v>
      </c>
      <c r="C146" s="20">
        <f>+C147+C148</f>
        <v>1776493</v>
      </c>
    </row>
    <row r="147" spans="1:3" ht="15" customHeight="1" x14ac:dyDescent="0.25">
      <c r="A147" s="21" t="s">
        <v>35</v>
      </c>
      <c r="B147" s="73" t="s">
        <v>213</v>
      </c>
      <c r="C147" s="23">
        <v>1776493</v>
      </c>
    </row>
    <row r="148" spans="1:3" ht="15" customHeight="1" x14ac:dyDescent="0.25">
      <c r="A148" s="27" t="s">
        <v>37</v>
      </c>
      <c r="B148" s="66" t="s">
        <v>214</v>
      </c>
      <c r="C148" s="30"/>
    </row>
    <row r="149" spans="1:3" ht="15" customHeight="1" x14ac:dyDescent="0.25">
      <c r="A149" s="18" t="s">
        <v>47</v>
      </c>
      <c r="B149" s="19" t="s">
        <v>215</v>
      </c>
      <c r="C149" s="20">
        <f>+C116+C132+C146</f>
        <v>54324373</v>
      </c>
    </row>
    <row r="150" spans="1:3" ht="15" customHeight="1" x14ac:dyDescent="0.25">
      <c r="A150" s="18" t="s">
        <v>61</v>
      </c>
      <c r="B150" s="19" t="s">
        <v>216</v>
      </c>
      <c r="C150" s="20">
        <f>+C151+C152+C153</f>
        <v>0</v>
      </c>
    </row>
    <row r="151" spans="1:3" ht="11.1" customHeight="1" x14ac:dyDescent="0.25">
      <c r="A151" s="21" t="s">
        <v>63</v>
      </c>
      <c r="B151" s="73" t="s">
        <v>217</v>
      </c>
      <c r="C151" s="67"/>
    </row>
    <row r="152" spans="1:3" ht="11.1" customHeight="1" x14ac:dyDescent="0.25">
      <c r="A152" s="21" t="s">
        <v>65</v>
      </c>
      <c r="B152" s="73" t="s">
        <v>218</v>
      </c>
      <c r="C152" s="67"/>
    </row>
    <row r="153" spans="1:3" ht="11.1" customHeight="1" x14ac:dyDescent="0.25">
      <c r="A153" s="60" t="s">
        <v>67</v>
      </c>
      <c r="B153" s="74" t="s">
        <v>219</v>
      </c>
      <c r="C153" s="67"/>
    </row>
    <row r="154" spans="1:3" ht="11.1" customHeight="1" x14ac:dyDescent="0.25">
      <c r="A154" s="18" t="s">
        <v>83</v>
      </c>
      <c r="B154" s="19" t="s">
        <v>220</v>
      </c>
      <c r="C154" s="20">
        <f>+C155+C156+C157+C158</f>
        <v>0</v>
      </c>
    </row>
    <row r="155" spans="1:3" ht="11.1" customHeight="1" x14ac:dyDescent="0.25">
      <c r="A155" s="21" t="s">
        <v>85</v>
      </c>
      <c r="B155" s="73" t="s">
        <v>221</v>
      </c>
      <c r="C155" s="67"/>
    </row>
    <row r="156" spans="1:3" ht="11.1" customHeight="1" x14ac:dyDescent="0.25">
      <c r="A156" s="21" t="s">
        <v>87</v>
      </c>
      <c r="B156" s="73" t="s">
        <v>222</v>
      </c>
      <c r="C156" s="67"/>
    </row>
    <row r="157" spans="1:3" ht="11.1" customHeight="1" x14ac:dyDescent="0.25">
      <c r="A157" s="21" t="s">
        <v>89</v>
      </c>
      <c r="B157" s="73" t="s">
        <v>223</v>
      </c>
      <c r="C157" s="67"/>
    </row>
    <row r="158" spans="1:3" ht="11.1" customHeight="1" x14ac:dyDescent="0.25">
      <c r="A158" s="60" t="s">
        <v>91</v>
      </c>
      <c r="B158" s="74" t="s">
        <v>224</v>
      </c>
      <c r="C158" s="67"/>
    </row>
    <row r="159" spans="1:3" ht="11.1" customHeight="1" x14ac:dyDescent="0.25">
      <c r="A159" s="18" t="s">
        <v>95</v>
      </c>
      <c r="B159" s="19" t="s">
        <v>225</v>
      </c>
      <c r="C159" s="20">
        <f>+C160+C161+C162+C163</f>
        <v>1132306</v>
      </c>
    </row>
    <row r="160" spans="1:3" ht="11.1" customHeight="1" x14ac:dyDescent="0.25">
      <c r="A160" s="21" t="s">
        <v>97</v>
      </c>
      <c r="B160" s="73" t="s">
        <v>226</v>
      </c>
      <c r="C160" s="67"/>
    </row>
    <row r="161" spans="1:3" ht="11.1" customHeight="1" x14ac:dyDescent="0.25">
      <c r="A161" s="21" t="s">
        <v>99</v>
      </c>
      <c r="B161" s="73" t="s">
        <v>227</v>
      </c>
      <c r="C161" s="67">
        <v>1132306</v>
      </c>
    </row>
    <row r="162" spans="1:3" ht="11.1" customHeight="1" x14ac:dyDescent="0.25">
      <c r="A162" s="21" t="s">
        <v>101</v>
      </c>
      <c r="B162" s="73" t="s">
        <v>228</v>
      </c>
      <c r="C162" s="67"/>
    </row>
    <row r="163" spans="1:3" ht="11.1" customHeight="1" x14ac:dyDescent="0.25">
      <c r="A163" s="60" t="s">
        <v>103</v>
      </c>
      <c r="B163" s="74" t="s">
        <v>229</v>
      </c>
      <c r="C163" s="67"/>
    </row>
    <row r="164" spans="1:3" ht="11.1" customHeight="1" x14ac:dyDescent="0.25">
      <c r="A164" s="18" t="s">
        <v>105</v>
      </c>
      <c r="B164" s="19" t="s">
        <v>230</v>
      </c>
      <c r="C164" s="75">
        <f>+C165+C166+C167+C168</f>
        <v>0</v>
      </c>
    </row>
    <row r="165" spans="1:3" ht="11.1" customHeight="1" x14ac:dyDescent="0.25">
      <c r="A165" s="21" t="s">
        <v>107</v>
      </c>
      <c r="B165" s="73" t="s">
        <v>231</v>
      </c>
      <c r="C165" s="67"/>
    </row>
    <row r="166" spans="1:3" ht="11.1" customHeight="1" x14ac:dyDescent="0.25">
      <c r="A166" s="21" t="s">
        <v>109</v>
      </c>
      <c r="B166" s="73" t="s">
        <v>232</v>
      </c>
      <c r="C166" s="67"/>
    </row>
    <row r="167" spans="1:3" ht="11.1" customHeight="1" x14ac:dyDescent="0.25">
      <c r="A167" s="21" t="s">
        <v>111</v>
      </c>
      <c r="B167" s="73" t="s">
        <v>233</v>
      </c>
      <c r="C167" s="67"/>
    </row>
    <row r="168" spans="1:3" ht="11.1" customHeight="1" x14ac:dyDescent="0.25">
      <c r="A168" s="21" t="s">
        <v>113</v>
      </c>
      <c r="B168" s="73" t="s">
        <v>234</v>
      </c>
      <c r="C168" s="67"/>
    </row>
    <row r="169" spans="1:3" ht="11.1" customHeight="1" x14ac:dyDescent="0.25">
      <c r="A169" s="18" t="s">
        <v>115</v>
      </c>
      <c r="B169" s="19" t="s">
        <v>235</v>
      </c>
      <c r="C169" s="76">
        <v>1132306</v>
      </c>
    </row>
    <row r="170" spans="1:3" ht="15" customHeight="1" x14ac:dyDescent="0.25">
      <c r="A170" s="77" t="s">
        <v>117</v>
      </c>
      <c r="B170" s="78" t="s">
        <v>236</v>
      </c>
      <c r="C170" s="76">
        <f>+C149+C169</f>
        <v>55456679</v>
      </c>
    </row>
    <row r="171" spans="1:3" ht="20.100000000000001" customHeight="1" x14ac:dyDescent="0.25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topLeftCell="A33" zoomScaleNormal="100" workbookViewId="0">
      <selection activeCell="B53" sqref="B53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395</v>
      </c>
    </row>
    <row r="3" spans="1:5" ht="30" customHeight="1" x14ac:dyDescent="0.25">
      <c r="A3" s="79"/>
      <c r="B3" s="7" t="s">
        <v>237</v>
      </c>
      <c r="C3" s="7"/>
      <c r="D3" s="7"/>
      <c r="E3" s="7"/>
    </row>
    <row r="4" spans="1:5" ht="20.100000000000001" customHeight="1" x14ac:dyDescent="0.25">
      <c r="A4" s="79"/>
      <c r="B4" s="80"/>
      <c r="C4" s="79"/>
      <c r="D4" s="79"/>
      <c r="E4" s="81" t="s">
        <v>238</v>
      </c>
    </row>
    <row r="5" spans="1:5" ht="20.100000000000001" customHeight="1" x14ac:dyDescent="0.25">
      <c r="A5" s="6" t="s">
        <v>2</v>
      </c>
      <c r="B5" s="5" t="s">
        <v>239</v>
      </c>
      <c r="C5" s="5"/>
      <c r="D5" s="6" t="s">
        <v>240</v>
      </c>
      <c r="E5" s="6"/>
    </row>
    <row r="6" spans="1:5" ht="20.100000000000001" customHeight="1" x14ac:dyDescent="0.25">
      <c r="A6" s="6"/>
      <c r="B6" s="82" t="s">
        <v>241</v>
      </c>
      <c r="C6" s="83" t="s">
        <v>4</v>
      </c>
      <c r="D6" s="82" t="s">
        <v>241</v>
      </c>
      <c r="E6" s="84" t="s">
        <v>4</v>
      </c>
    </row>
    <row r="7" spans="1:5" ht="20.100000000000001" customHeight="1" x14ac:dyDescent="0.25">
      <c r="A7" s="85">
        <v>1</v>
      </c>
      <c r="B7" s="86">
        <v>2</v>
      </c>
      <c r="C7" s="87" t="s">
        <v>33</v>
      </c>
      <c r="D7" s="86" t="s">
        <v>47</v>
      </c>
      <c r="E7" s="88" t="s">
        <v>61</v>
      </c>
    </row>
    <row r="8" spans="1:5" ht="20.100000000000001" customHeight="1" x14ac:dyDescent="0.25">
      <c r="A8" s="89" t="s">
        <v>5</v>
      </c>
      <c r="B8" s="90" t="s">
        <v>242</v>
      </c>
      <c r="C8" s="91">
        <v>33442201</v>
      </c>
      <c r="D8" s="90" t="s">
        <v>243</v>
      </c>
      <c r="E8" s="23">
        <v>9421750</v>
      </c>
    </row>
    <row r="9" spans="1:5" ht="20.100000000000001" customHeight="1" x14ac:dyDescent="0.25">
      <c r="A9" s="92" t="s">
        <v>19</v>
      </c>
      <c r="B9" s="93" t="s">
        <v>244</v>
      </c>
      <c r="C9" s="94">
        <v>1116306</v>
      </c>
      <c r="D9" s="93" t="s">
        <v>169</v>
      </c>
      <c r="E9" s="26">
        <v>1775556</v>
      </c>
    </row>
    <row r="10" spans="1:5" ht="20.100000000000001" customHeight="1" x14ac:dyDescent="0.25">
      <c r="A10" s="92" t="s">
        <v>33</v>
      </c>
      <c r="B10" s="93" t="s">
        <v>245</v>
      </c>
      <c r="C10" s="94"/>
      <c r="D10" s="93" t="s">
        <v>246</v>
      </c>
      <c r="E10" s="26">
        <v>15132703</v>
      </c>
    </row>
    <row r="11" spans="1:5" ht="20.100000000000001" customHeight="1" x14ac:dyDescent="0.25">
      <c r="A11" s="92" t="s">
        <v>47</v>
      </c>
      <c r="B11" s="93" t="s">
        <v>247</v>
      </c>
      <c r="C11" s="94">
        <v>4394309</v>
      </c>
      <c r="D11" s="93" t="s">
        <v>171</v>
      </c>
      <c r="E11" s="26">
        <v>2593000</v>
      </c>
    </row>
    <row r="12" spans="1:5" ht="20.100000000000001" customHeight="1" x14ac:dyDescent="0.25">
      <c r="A12" s="92" t="s">
        <v>61</v>
      </c>
      <c r="B12" s="95" t="s">
        <v>248</v>
      </c>
      <c r="C12" s="94"/>
      <c r="D12" s="93" t="s">
        <v>173</v>
      </c>
      <c r="E12" s="26">
        <v>6555000</v>
      </c>
    </row>
    <row r="13" spans="1:5" ht="20.100000000000001" customHeight="1" x14ac:dyDescent="0.25">
      <c r="A13" s="92" t="s">
        <v>83</v>
      </c>
      <c r="B13" s="93" t="s">
        <v>249</v>
      </c>
      <c r="C13" s="96"/>
      <c r="D13" s="93" t="s">
        <v>250</v>
      </c>
      <c r="E13" s="26">
        <v>1776493</v>
      </c>
    </row>
    <row r="14" spans="1:5" ht="20.100000000000001" customHeight="1" x14ac:dyDescent="0.25">
      <c r="A14" s="92" t="s">
        <v>95</v>
      </c>
      <c r="B14" s="93" t="s">
        <v>82</v>
      </c>
      <c r="C14" s="94">
        <v>1510306</v>
      </c>
      <c r="D14" s="97"/>
      <c r="E14" s="26"/>
    </row>
    <row r="15" spans="1:5" ht="15" customHeight="1" x14ac:dyDescent="0.25">
      <c r="A15" s="92" t="s">
        <v>105</v>
      </c>
      <c r="B15" s="97"/>
      <c r="C15" s="94"/>
      <c r="D15" s="97"/>
      <c r="E15" s="26"/>
    </row>
    <row r="16" spans="1:5" ht="15" customHeight="1" x14ac:dyDescent="0.25">
      <c r="A16" s="92" t="s">
        <v>115</v>
      </c>
      <c r="B16" s="98"/>
      <c r="C16" s="96"/>
      <c r="D16" s="97"/>
      <c r="E16" s="26"/>
    </row>
    <row r="17" spans="1:5" ht="15" customHeight="1" x14ac:dyDescent="0.25">
      <c r="A17" s="92" t="s">
        <v>117</v>
      </c>
      <c r="B17" s="97"/>
      <c r="C17" s="94"/>
      <c r="D17" s="97"/>
      <c r="E17" s="26"/>
    </row>
    <row r="18" spans="1:5" ht="15" customHeight="1" x14ac:dyDescent="0.25">
      <c r="A18" s="92" t="s">
        <v>125</v>
      </c>
      <c r="B18" s="97"/>
      <c r="C18" s="94"/>
      <c r="D18" s="97"/>
      <c r="E18" s="26"/>
    </row>
    <row r="19" spans="1:5" ht="15" customHeight="1" x14ac:dyDescent="0.25">
      <c r="A19" s="92" t="s">
        <v>135</v>
      </c>
      <c r="B19" s="99"/>
      <c r="C19" s="100"/>
      <c r="D19" s="97"/>
      <c r="E19" s="30"/>
    </row>
    <row r="20" spans="1:5" ht="20.100000000000001" customHeight="1" x14ac:dyDescent="0.25">
      <c r="A20" s="101" t="s">
        <v>141</v>
      </c>
      <c r="B20" s="102" t="s">
        <v>251</v>
      </c>
      <c r="C20" s="103">
        <f>+C8+C9+C11+C12+C14+C15+C16+C17+C18+C19</f>
        <v>40463122</v>
      </c>
      <c r="D20" s="102" t="s">
        <v>252</v>
      </c>
      <c r="E20" s="20">
        <f>SUM(E8:E19)</f>
        <v>37254502</v>
      </c>
    </row>
    <row r="21" spans="1:5" ht="20.100000000000001" customHeight="1" x14ac:dyDescent="0.25">
      <c r="A21" s="104" t="s">
        <v>149</v>
      </c>
      <c r="B21" s="105" t="s">
        <v>253</v>
      </c>
      <c r="C21" s="106">
        <f>+C22+C23+C24+C25</f>
        <v>14110178</v>
      </c>
      <c r="D21" s="93" t="s">
        <v>254</v>
      </c>
      <c r="E21" s="107"/>
    </row>
    <row r="22" spans="1:5" ht="20.100000000000001" customHeight="1" x14ac:dyDescent="0.25">
      <c r="A22" s="108" t="s">
        <v>159</v>
      </c>
      <c r="B22" s="93" t="s">
        <v>255</v>
      </c>
      <c r="C22" s="94">
        <v>14110178</v>
      </c>
      <c r="D22" s="93" t="s">
        <v>256</v>
      </c>
      <c r="E22" s="26"/>
    </row>
    <row r="23" spans="1:5" ht="20.100000000000001" customHeight="1" x14ac:dyDescent="0.25">
      <c r="A23" s="108" t="s">
        <v>161</v>
      </c>
      <c r="B23" s="93" t="s">
        <v>257</v>
      </c>
      <c r="C23" s="94"/>
      <c r="D23" s="93" t="s">
        <v>258</v>
      </c>
      <c r="E23" s="26"/>
    </row>
    <row r="24" spans="1:5" ht="20.100000000000001" customHeight="1" x14ac:dyDescent="0.25">
      <c r="A24" s="108" t="s">
        <v>163</v>
      </c>
      <c r="B24" s="93" t="s">
        <v>259</v>
      </c>
      <c r="C24" s="94"/>
      <c r="D24" s="93" t="s">
        <v>260</v>
      </c>
      <c r="E24" s="26"/>
    </row>
    <row r="25" spans="1:5" ht="20.100000000000001" customHeight="1" x14ac:dyDescent="0.25">
      <c r="A25" s="108" t="s">
        <v>261</v>
      </c>
      <c r="B25" s="93" t="s">
        <v>262</v>
      </c>
      <c r="C25" s="94"/>
      <c r="D25" s="105" t="s">
        <v>263</v>
      </c>
      <c r="E25" s="26"/>
    </row>
    <row r="26" spans="1:5" ht="20.100000000000001" customHeight="1" x14ac:dyDescent="0.25">
      <c r="A26" s="108" t="s">
        <v>264</v>
      </c>
      <c r="B26" s="93" t="s">
        <v>265</v>
      </c>
      <c r="C26" s="109">
        <f>+C27+C28</f>
        <v>0</v>
      </c>
      <c r="D26" s="93" t="s">
        <v>266</v>
      </c>
      <c r="E26" s="26"/>
    </row>
    <row r="27" spans="1:5" ht="20.100000000000001" customHeight="1" x14ac:dyDescent="0.25">
      <c r="A27" s="104" t="s">
        <v>267</v>
      </c>
      <c r="B27" s="105" t="s">
        <v>268</v>
      </c>
      <c r="C27" s="110"/>
      <c r="D27" s="90" t="s">
        <v>227</v>
      </c>
      <c r="E27" s="107">
        <v>1132306</v>
      </c>
    </row>
    <row r="28" spans="1:5" ht="20.100000000000001" customHeight="1" x14ac:dyDescent="0.25">
      <c r="A28" s="108" t="s">
        <v>269</v>
      </c>
      <c r="B28" s="93" t="s">
        <v>270</v>
      </c>
      <c r="C28" s="94"/>
      <c r="D28" s="97" t="s">
        <v>271</v>
      </c>
      <c r="E28" s="26">
        <v>14795487</v>
      </c>
    </row>
    <row r="29" spans="1:5" ht="20.100000000000001" customHeight="1" x14ac:dyDescent="0.25">
      <c r="A29" s="101" t="s">
        <v>272</v>
      </c>
      <c r="B29" s="102" t="s">
        <v>273</v>
      </c>
      <c r="C29" s="103">
        <f>+C21+C26</f>
        <v>14110178</v>
      </c>
      <c r="D29" s="102" t="s">
        <v>274</v>
      </c>
      <c r="E29" s="20">
        <f>SUM(E21:E28)</f>
        <v>15927793</v>
      </c>
    </row>
    <row r="30" spans="1:5" ht="20.100000000000001" customHeight="1" x14ac:dyDescent="0.25">
      <c r="A30" s="101" t="s">
        <v>275</v>
      </c>
      <c r="B30" s="111" t="s">
        <v>276</v>
      </c>
      <c r="C30" s="112">
        <f>+C20+C29</f>
        <v>54573300</v>
      </c>
      <c r="D30" s="111" t="s">
        <v>277</v>
      </c>
      <c r="E30" s="112">
        <f>+E20+E29</f>
        <v>53182295</v>
      </c>
    </row>
    <row r="31" spans="1:5" ht="20.100000000000001" customHeight="1" x14ac:dyDescent="0.25">
      <c r="A31" s="101" t="s">
        <v>278</v>
      </c>
      <c r="B31" s="111" t="s">
        <v>279</v>
      </c>
      <c r="C31" s="112" t="str">
        <f>IF(C20-E20&lt;0,E20-C20,"-")</f>
        <v>-</v>
      </c>
      <c r="D31" s="111" t="s">
        <v>280</v>
      </c>
      <c r="E31" s="112"/>
    </row>
    <row r="32" spans="1:5" ht="20.100000000000001" customHeight="1" x14ac:dyDescent="0.25">
      <c r="A32" s="101" t="s">
        <v>281</v>
      </c>
      <c r="B32" s="111" t="s">
        <v>282</v>
      </c>
      <c r="C32" s="112" t="str">
        <f>IF(C20+C21-E30&lt;0,E30-(C20+C21),"-")</f>
        <v>-</v>
      </c>
      <c r="D32" s="111" t="s">
        <v>283</v>
      </c>
      <c r="E32" s="112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22" zoomScaleNormal="100" workbookViewId="0">
      <selection activeCell="B43" sqref="B43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396</v>
      </c>
    </row>
    <row r="2" spans="1:5" ht="35.1" customHeight="1" x14ac:dyDescent="0.25">
      <c r="A2" s="79"/>
      <c r="B2" s="7" t="s">
        <v>284</v>
      </c>
      <c r="C2" s="7"/>
      <c r="D2" s="7"/>
      <c r="E2" s="7"/>
    </row>
    <row r="3" spans="1:5" ht="15" customHeight="1" x14ac:dyDescent="0.25">
      <c r="A3" s="79"/>
      <c r="B3" s="80"/>
      <c r="C3" s="79"/>
      <c r="D3" s="79"/>
      <c r="E3" s="81" t="s">
        <v>238</v>
      </c>
    </row>
    <row r="4" spans="1:5" ht="20.100000000000001" customHeight="1" x14ac:dyDescent="0.25">
      <c r="A4" s="6" t="s">
        <v>2</v>
      </c>
      <c r="B4" s="5" t="s">
        <v>239</v>
      </c>
      <c r="C4" s="5"/>
      <c r="D4" s="6" t="s">
        <v>240</v>
      </c>
      <c r="E4" s="6"/>
    </row>
    <row r="5" spans="1:5" ht="20.100000000000001" customHeight="1" x14ac:dyDescent="0.25">
      <c r="A5" s="6"/>
      <c r="B5" s="82" t="s">
        <v>241</v>
      </c>
      <c r="C5" s="83" t="s">
        <v>4</v>
      </c>
      <c r="D5" s="82" t="s">
        <v>241</v>
      </c>
      <c r="E5" s="83" t="s">
        <v>4</v>
      </c>
    </row>
    <row r="6" spans="1:5" ht="20.100000000000001" customHeight="1" x14ac:dyDescent="0.25">
      <c r="A6" s="85">
        <v>1</v>
      </c>
      <c r="B6" s="86">
        <v>2</v>
      </c>
      <c r="C6" s="87">
        <v>3</v>
      </c>
      <c r="D6" s="86">
        <v>4</v>
      </c>
      <c r="E6" s="88">
        <v>5</v>
      </c>
    </row>
    <row r="7" spans="1:5" ht="15" customHeight="1" x14ac:dyDescent="0.25">
      <c r="A7" s="89" t="s">
        <v>5</v>
      </c>
      <c r="B7" s="90" t="s">
        <v>285</v>
      </c>
      <c r="C7" s="91"/>
      <c r="D7" s="90" t="s">
        <v>194</v>
      </c>
      <c r="E7" s="23">
        <v>695000</v>
      </c>
    </row>
    <row r="8" spans="1:5" ht="15" customHeight="1" x14ac:dyDescent="0.25">
      <c r="A8" s="92" t="s">
        <v>19</v>
      </c>
      <c r="B8" s="93" t="s">
        <v>286</v>
      </c>
      <c r="C8" s="94"/>
      <c r="D8" s="93" t="s">
        <v>287</v>
      </c>
      <c r="E8" s="26"/>
    </row>
    <row r="9" spans="1:5" ht="15" customHeight="1" x14ac:dyDescent="0.25">
      <c r="A9" s="92" t="s">
        <v>33</v>
      </c>
      <c r="B9" s="93" t="s">
        <v>288</v>
      </c>
      <c r="C9" s="94"/>
      <c r="D9" s="93" t="s">
        <v>196</v>
      </c>
      <c r="E9" s="26">
        <v>696005</v>
      </c>
    </row>
    <row r="10" spans="1:5" ht="15" customHeight="1" x14ac:dyDescent="0.25">
      <c r="A10" s="92" t="s">
        <v>47</v>
      </c>
      <c r="B10" s="93" t="s">
        <v>289</v>
      </c>
      <c r="C10" s="94"/>
      <c r="D10" s="93" t="s">
        <v>290</v>
      </c>
      <c r="E10" s="26"/>
    </row>
    <row r="11" spans="1:5" ht="15" customHeight="1" x14ac:dyDescent="0.25">
      <c r="A11" s="92" t="s">
        <v>61</v>
      </c>
      <c r="B11" s="93" t="s">
        <v>291</v>
      </c>
      <c r="C11" s="94"/>
      <c r="D11" s="93" t="s">
        <v>198</v>
      </c>
      <c r="E11" s="26">
        <v>0</v>
      </c>
    </row>
    <row r="12" spans="1:5" ht="15" customHeight="1" x14ac:dyDescent="0.25">
      <c r="A12" s="92" t="s">
        <v>83</v>
      </c>
      <c r="B12" s="93" t="s">
        <v>292</v>
      </c>
      <c r="C12" s="96"/>
      <c r="D12" s="97"/>
      <c r="E12" s="26"/>
    </row>
    <row r="13" spans="1:5" ht="12" customHeight="1" x14ac:dyDescent="0.25">
      <c r="A13" s="92" t="s">
        <v>95</v>
      </c>
      <c r="B13" s="97"/>
      <c r="C13" s="94"/>
      <c r="D13" s="97"/>
      <c r="E13" s="26"/>
    </row>
    <row r="14" spans="1:5" ht="12" customHeight="1" x14ac:dyDescent="0.25">
      <c r="A14" s="92" t="s">
        <v>105</v>
      </c>
      <c r="B14" s="97"/>
      <c r="C14" s="94"/>
      <c r="D14" s="97"/>
      <c r="E14" s="26"/>
    </row>
    <row r="15" spans="1:5" ht="12" customHeight="1" x14ac:dyDescent="0.25">
      <c r="A15" s="92" t="s">
        <v>115</v>
      </c>
      <c r="B15" s="97"/>
      <c r="C15" s="96"/>
      <c r="D15" s="97"/>
      <c r="E15" s="26"/>
    </row>
    <row r="16" spans="1:5" ht="12" customHeight="1" x14ac:dyDescent="0.25">
      <c r="A16" s="92" t="s">
        <v>117</v>
      </c>
      <c r="B16" s="97"/>
      <c r="C16" s="96"/>
      <c r="D16" s="97"/>
      <c r="E16" s="26"/>
    </row>
    <row r="17" spans="1:5" ht="12" customHeight="1" x14ac:dyDescent="0.25">
      <c r="A17" s="113" t="s">
        <v>125</v>
      </c>
      <c r="B17" s="114"/>
      <c r="C17" s="115"/>
      <c r="D17" s="105" t="s">
        <v>250</v>
      </c>
      <c r="E17" s="107"/>
    </row>
    <row r="18" spans="1:5" ht="20.100000000000001" customHeight="1" x14ac:dyDescent="0.25">
      <c r="A18" s="101" t="s">
        <v>135</v>
      </c>
      <c r="B18" s="102" t="s">
        <v>293</v>
      </c>
      <c r="C18" s="103">
        <f>+C7+C9+C10+C12+C13+C14+C15+C16+C17</f>
        <v>0</v>
      </c>
      <c r="D18" s="102" t="s">
        <v>294</v>
      </c>
      <c r="E18" s="20">
        <f>+E7+E9+E11+E12+E13+E14+E15+E16+E17</f>
        <v>1391005</v>
      </c>
    </row>
    <row r="19" spans="1:5" ht="12" customHeight="1" x14ac:dyDescent="0.25">
      <c r="A19" s="89" t="s">
        <v>141</v>
      </c>
      <c r="B19" s="116" t="s">
        <v>295</v>
      </c>
      <c r="C19" s="117">
        <f>+C20+C21+C22+C23+C24</f>
        <v>0</v>
      </c>
      <c r="D19" s="93" t="s">
        <v>254</v>
      </c>
      <c r="E19" s="23"/>
    </row>
    <row r="20" spans="1:5" ht="12" customHeight="1" x14ac:dyDescent="0.25">
      <c r="A20" s="92" t="s">
        <v>149</v>
      </c>
      <c r="B20" s="118" t="s">
        <v>255</v>
      </c>
      <c r="C20" s="94"/>
      <c r="D20" s="93" t="s">
        <v>296</v>
      </c>
      <c r="E20" s="26"/>
    </row>
    <row r="21" spans="1:5" ht="12" customHeight="1" x14ac:dyDescent="0.25">
      <c r="A21" s="89" t="s">
        <v>159</v>
      </c>
      <c r="B21" s="118" t="s">
        <v>257</v>
      </c>
      <c r="C21" s="94"/>
      <c r="D21" s="93" t="s">
        <v>258</v>
      </c>
      <c r="E21" s="26"/>
    </row>
    <row r="22" spans="1:5" ht="12" customHeight="1" x14ac:dyDescent="0.25">
      <c r="A22" s="92" t="s">
        <v>161</v>
      </c>
      <c r="B22" s="118" t="s">
        <v>259</v>
      </c>
      <c r="C22" s="94"/>
      <c r="D22" s="93" t="s">
        <v>260</v>
      </c>
      <c r="E22" s="26"/>
    </row>
    <row r="23" spans="1:5" ht="12" customHeight="1" x14ac:dyDescent="0.25">
      <c r="A23" s="89" t="s">
        <v>163</v>
      </c>
      <c r="B23" s="118" t="s">
        <v>297</v>
      </c>
      <c r="C23" s="94"/>
      <c r="D23" s="105" t="s">
        <v>263</v>
      </c>
      <c r="E23" s="26"/>
    </row>
    <row r="24" spans="1:5" ht="12" customHeight="1" x14ac:dyDescent="0.25">
      <c r="A24" s="92" t="s">
        <v>261</v>
      </c>
      <c r="B24" s="119" t="s">
        <v>262</v>
      </c>
      <c r="C24" s="94"/>
      <c r="D24" s="93" t="s">
        <v>298</v>
      </c>
      <c r="E24" s="26"/>
    </row>
    <row r="25" spans="1:5" ht="12" customHeight="1" x14ac:dyDescent="0.25">
      <c r="A25" s="89" t="s">
        <v>264</v>
      </c>
      <c r="B25" s="120" t="s">
        <v>299</v>
      </c>
      <c r="C25" s="109">
        <f>+C26+C27+C28+C29+C30</f>
        <v>0</v>
      </c>
      <c r="D25" s="90" t="s">
        <v>300</v>
      </c>
      <c r="E25" s="26"/>
    </row>
    <row r="26" spans="1:5" ht="12" customHeight="1" x14ac:dyDescent="0.25">
      <c r="A26" s="92" t="s">
        <v>267</v>
      </c>
      <c r="B26" s="119" t="s">
        <v>301</v>
      </c>
      <c r="C26" s="94"/>
      <c r="D26" s="90" t="s">
        <v>229</v>
      </c>
      <c r="E26" s="26"/>
    </row>
    <row r="27" spans="1:5" ht="12" customHeight="1" x14ac:dyDescent="0.25">
      <c r="A27" s="89" t="s">
        <v>269</v>
      </c>
      <c r="B27" s="119" t="s">
        <v>268</v>
      </c>
      <c r="C27" s="94"/>
      <c r="D27" s="121"/>
      <c r="E27" s="26"/>
    </row>
    <row r="28" spans="1:5" ht="12" customHeight="1" x14ac:dyDescent="0.25">
      <c r="A28" s="92" t="s">
        <v>272</v>
      </c>
      <c r="B28" s="118" t="s">
        <v>302</v>
      </c>
      <c r="C28" s="94"/>
      <c r="D28" s="121"/>
      <c r="E28" s="26"/>
    </row>
    <row r="29" spans="1:5" ht="12" customHeight="1" x14ac:dyDescent="0.25">
      <c r="A29" s="89" t="s">
        <v>275</v>
      </c>
      <c r="B29" s="122" t="s">
        <v>303</v>
      </c>
      <c r="C29" s="94"/>
      <c r="D29" s="97"/>
      <c r="E29" s="26"/>
    </row>
    <row r="30" spans="1:5" ht="12" customHeight="1" x14ac:dyDescent="0.25">
      <c r="A30" s="92" t="s">
        <v>278</v>
      </c>
      <c r="B30" s="123" t="s">
        <v>304</v>
      </c>
      <c r="C30" s="94"/>
      <c r="D30" s="121"/>
      <c r="E30" s="26"/>
    </row>
    <row r="31" spans="1:5" ht="20.100000000000001" customHeight="1" x14ac:dyDescent="0.25">
      <c r="A31" s="101" t="s">
        <v>281</v>
      </c>
      <c r="B31" s="102" t="s">
        <v>305</v>
      </c>
      <c r="C31" s="20">
        <f>SUM(C19:C30)</f>
        <v>0</v>
      </c>
      <c r="D31" s="102" t="s">
        <v>306</v>
      </c>
      <c r="E31" s="20">
        <f>SUM(E19:E30)</f>
        <v>0</v>
      </c>
    </row>
    <row r="32" spans="1:5" ht="20.100000000000001" customHeight="1" x14ac:dyDescent="0.25">
      <c r="A32" s="101" t="s">
        <v>307</v>
      </c>
      <c r="B32" s="111" t="s">
        <v>308</v>
      </c>
      <c r="C32" s="112">
        <f>+C18+C31</f>
        <v>0</v>
      </c>
      <c r="D32" s="111" t="s">
        <v>309</v>
      </c>
      <c r="E32" s="112">
        <f>+E18+E31</f>
        <v>1391005</v>
      </c>
    </row>
    <row r="33" spans="1:5" ht="15" customHeight="1" x14ac:dyDescent="0.25">
      <c r="A33" s="101" t="s">
        <v>310</v>
      </c>
      <c r="B33" s="111" t="s">
        <v>279</v>
      </c>
      <c r="C33" s="112"/>
      <c r="D33" s="111" t="s">
        <v>280</v>
      </c>
      <c r="E33" s="112" t="str">
        <f>IF(C18-E18&gt;0,C18-E18,"-")</f>
        <v>-</v>
      </c>
    </row>
    <row r="34" spans="1:5" ht="15" customHeight="1" x14ac:dyDescent="0.25">
      <c r="A34" s="101" t="s">
        <v>311</v>
      </c>
      <c r="B34" s="111" t="s">
        <v>282</v>
      </c>
      <c r="C34" s="112"/>
      <c r="D34" s="111" t="s">
        <v>283</v>
      </c>
      <c r="E34" s="112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topLeftCell="A29" zoomScaleNormal="100" workbookViewId="0">
      <selection activeCell="B48" sqref="B48"/>
    </sheetView>
  </sheetViews>
  <sheetFormatPr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3" max="1025" width="8.7109375" customWidth="1"/>
  </cols>
  <sheetData>
    <row r="2" spans="1:15" x14ac:dyDescent="0.25">
      <c r="B2" t="s">
        <v>397</v>
      </c>
    </row>
    <row r="3" spans="1:15" ht="30" customHeight="1" x14ac:dyDescent="0.25">
      <c r="A3" s="4" t="s">
        <v>312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0.100000000000001" customHeight="1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238</v>
      </c>
    </row>
    <row r="5" spans="1:15" ht="20.100000000000001" customHeight="1" x14ac:dyDescent="0.25">
      <c r="A5" s="127" t="s">
        <v>313</v>
      </c>
      <c r="B5" s="128" t="s">
        <v>241</v>
      </c>
      <c r="C5" s="128" t="s">
        <v>314</v>
      </c>
      <c r="D5" s="128" t="s">
        <v>315</v>
      </c>
      <c r="E5" s="128" t="s">
        <v>316</v>
      </c>
      <c r="F5" s="128" t="s">
        <v>317</v>
      </c>
      <c r="G5" s="128" t="s">
        <v>318</v>
      </c>
      <c r="H5" s="128" t="s">
        <v>319</v>
      </c>
      <c r="I5" s="128" t="s">
        <v>320</v>
      </c>
      <c r="J5" s="128" t="s">
        <v>321</v>
      </c>
      <c r="K5" s="128" t="s">
        <v>322</v>
      </c>
      <c r="L5" s="128" t="s">
        <v>323</v>
      </c>
      <c r="M5" s="128" t="s">
        <v>324</v>
      </c>
      <c r="N5" s="128" t="s">
        <v>325</v>
      </c>
      <c r="O5" s="129" t="s">
        <v>326</v>
      </c>
    </row>
    <row r="6" spans="1:15" ht="20.100000000000001" customHeight="1" x14ac:dyDescent="0.25">
      <c r="A6" s="130" t="s">
        <v>5</v>
      </c>
      <c r="B6" s="3" t="s">
        <v>239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customHeight="1" x14ac:dyDescent="0.25">
      <c r="A7" s="131" t="s">
        <v>19</v>
      </c>
      <c r="B7" s="132" t="s">
        <v>242</v>
      </c>
      <c r="C7" s="133">
        <v>2786850</v>
      </c>
      <c r="D7" s="133">
        <v>2786850</v>
      </c>
      <c r="E7" s="133">
        <v>2786850</v>
      </c>
      <c r="F7" s="133">
        <v>2786850</v>
      </c>
      <c r="G7" s="133">
        <v>2786850</v>
      </c>
      <c r="H7" s="133">
        <v>2786850</v>
      </c>
      <c r="I7" s="133">
        <v>2786850</v>
      </c>
      <c r="J7" s="133">
        <v>2786850</v>
      </c>
      <c r="K7" s="133">
        <v>2786850</v>
      </c>
      <c r="L7" s="133">
        <v>2786850</v>
      </c>
      <c r="M7" s="133">
        <v>2786850</v>
      </c>
      <c r="N7" s="133">
        <v>2786851</v>
      </c>
      <c r="O7" s="134">
        <f t="shared" ref="O7:O16" si="0">SUM(C7:N7)</f>
        <v>33442201</v>
      </c>
    </row>
    <row r="8" spans="1:15" ht="21.75" customHeight="1" x14ac:dyDescent="0.25">
      <c r="A8" s="135" t="s">
        <v>33</v>
      </c>
      <c r="B8" s="136" t="s">
        <v>327</v>
      </c>
      <c r="C8" s="137">
        <v>93025</v>
      </c>
      <c r="D8" s="137">
        <v>93025</v>
      </c>
      <c r="E8" s="137">
        <v>93025</v>
      </c>
      <c r="F8" s="137">
        <v>93025</v>
      </c>
      <c r="G8" s="137">
        <v>93025</v>
      </c>
      <c r="H8" s="137">
        <v>93025</v>
      </c>
      <c r="I8" s="137">
        <v>93026</v>
      </c>
      <c r="J8" s="137">
        <v>93026</v>
      </c>
      <c r="K8" s="137">
        <v>93026</v>
      </c>
      <c r="L8" s="137">
        <v>93026</v>
      </c>
      <c r="M8" s="137">
        <v>93026</v>
      </c>
      <c r="N8" s="137">
        <v>93026</v>
      </c>
      <c r="O8" s="138">
        <f t="shared" si="0"/>
        <v>1116306</v>
      </c>
    </row>
    <row r="9" spans="1:15" ht="21.75" customHeight="1" x14ac:dyDescent="0.25">
      <c r="A9" s="135" t="s">
        <v>47</v>
      </c>
      <c r="B9" s="139" t="s">
        <v>328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0</v>
      </c>
      <c r="J9" s="140">
        <v>0</v>
      </c>
      <c r="K9" s="140">
        <v>0</v>
      </c>
      <c r="L9" s="140">
        <v>0</v>
      </c>
      <c r="M9" s="140">
        <v>0</v>
      </c>
      <c r="N9" s="140">
        <v>0</v>
      </c>
      <c r="O9" s="141">
        <f t="shared" si="0"/>
        <v>0</v>
      </c>
    </row>
    <row r="10" spans="1:15" ht="20.100000000000001" customHeight="1" x14ac:dyDescent="0.25">
      <c r="A10" s="135" t="s">
        <v>61</v>
      </c>
      <c r="B10" s="142" t="s">
        <v>247</v>
      </c>
      <c r="C10" s="137">
        <v>366192</v>
      </c>
      <c r="D10" s="137">
        <v>366192</v>
      </c>
      <c r="E10" s="137">
        <v>366192</v>
      </c>
      <c r="F10" s="137">
        <v>366192</v>
      </c>
      <c r="G10" s="137">
        <v>366192</v>
      </c>
      <c r="H10" s="137">
        <v>366192</v>
      </c>
      <c r="I10" s="137">
        <v>366192</v>
      </c>
      <c r="J10" s="137">
        <v>366193</v>
      </c>
      <c r="K10" s="137">
        <v>366193</v>
      </c>
      <c r="L10" s="137">
        <v>366193</v>
      </c>
      <c r="M10" s="137">
        <v>366193</v>
      </c>
      <c r="N10" s="137">
        <v>366193</v>
      </c>
      <c r="O10" s="138">
        <f t="shared" si="0"/>
        <v>4394309</v>
      </c>
    </row>
    <row r="11" spans="1:15" ht="20.100000000000001" customHeight="1" x14ac:dyDescent="0.25">
      <c r="A11" s="135" t="s">
        <v>83</v>
      </c>
      <c r="B11" s="142" t="s">
        <v>329</v>
      </c>
      <c r="C11" s="137">
        <v>125859</v>
      </c>
      <c r="D11" s="137">
        <v>125859</v>
      </c>
      <c r="E11" s="137">
        <v>125859</v>
      </c>
      <c r="F11" s="137">
        <v>125859</v>
      </c>
      <c r="G11" s="137">
        <v>125859</v>
      </c>
      <c r="H11" s="137">
        <v>125859</v>
      </c>
      <c r="I11" s="137">
        <v>125859</v>
      </c>
      <c r="J11" s="137">
        <v>125859</v>
      </c>
      <c r="K11" s="137">
        <v>125859</v>
      </c>
      <c r="L11" s="137">
        <v>125859</v>
      </c>
      <c r="M11" s="137">
        <v>125858</v>
      </c>
      <c r="N11" s="137">
        <v>125858</v>
      </c>
      <c r="O11" s="138">
        <f t="shared" si="0"/>
        <v>1510306</v>
      </c>
    </row>
    <row r="12" spans="1:15" ht="20.100000000000001" customHeight="1" x14ac:dyDescent="0.25">
      <c r="A12" s="135" t="s">
        <v>95</v>
      </c>
      <c r="B12" s="142" t="s">
        <v>288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8">
        <f t="shared" si="0"/>
        <v>0</v>
      </c>
    </row>
    <row r="13" spans="1:15" ht="20.100000000000001" customHeight="1" x14ac:dyDescent="0.25">
      <c r="A13" s="135" t="s">
        <v>105</v>
      </c>
      <c r="B13" s="142" t="s">
        <v>248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>
        <f t="shared" si="0"/>
        <v>0</v>
      </c>
    </row>
    <row r="14" spans="1:15" ht="21" customHeight="1" x14ac:dyDescent="0.25">
      <c r="A14" s="135" t="s">
        <v>115</v>
      </c>
      <c r="B14" s="136" t="s">
        <v>330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8">
        <f t="shared" si="0"/>
        <v>0</v>
      </c>
    </row>
    <row r="15" spans="1:15" ht="20.100000000000001" customHeight="1" x14ac:dyDescent="0.25">
      <c r="A15" s="135" t="s">
        <v>117</v>
      </c>
      <c r="B15" s="142" t="s">
        <v>331</v>
      </c>
      <c r="C15" s="137">
        <v>1175848</v>
      </c>
      <c r="D15" s="137">
        <v>1175848</v>
      </c>
      <c r="E15" s="137">
        <v>1175848</v>
      </c>
      <c r="F15" s="137">
        <v>1175848</v>
      </c>
      <c r="G15" s="137">
        <v>1175848</v>
      </c>
      <c r="H15" s="137">
        <v>1175848</v>
      </c>
      <c r="I15" s="137">
        <v>1175848</v>
      </c>
      <c r="J15" s="137">
        <v>1175848</v>
      </c>
      <c r="K15" s="137">
        <v>1175848</v>
      </c>
      <c r="L15" s="137">
        <v>1175848</v>
      </c>
      <c r="M15" s="137">
        <v>1175849</v>
      </c>
      <c r="N15" s="137">
        <v>1175849</v>
      </c>
      <c r="O15" s="138">
        <f t="shared" si="0"/>
        <v>14110178</v>
      </c>
    </row>
    <row r="16" spans="1:15" ht="20.100000000000001" customHeight="1" x14ac:dyDescent="0.25">
      <c r="A16" s="130" t="s">
        <v>125</v>
      </c>
      <c r="B16" s="143" t="s">
        <v>332</v>
      </c>
      <c r="C16" s="144">
        <f t="shared" ref="C16:N16" si="1">SUM(C7:C15)</f>
        <v>4547774</v>
      </c>
      <c r="D16" s="144">
        <f t="shared" si="1"/>
        <v>4547774</v>
      </c>
      <c r="E16" s="144">
        <f t="shared" si="1"/>
        <v>4547774</v>
      </c>
      <c r="F16" s="144">
        <f t="shared" si="1"/>
        <v>4547774</v>
      </c>
      <c r="G16" s="144">
        <f t="shared" si="1"/>
        <v>4547774</v>
      </c>
      <c r="H16" s="144">
        <f t="shared" si="1"/>
        <v>4547774</v>
      </c>
      <c r="I16" s="144">
        <f t="shared" si="1"/>
        <v>4547775</v>
      </c>
      <c r="J16" s="144">
        <f t="shared" si="1"/>
        <v>4547776</v>
      </c>
      <c r="K16" s="144">
        <f t="shared" si="1"/>
        <v>4547776</v>
      </c>
      <c r="L16" s="144">
        <f t="shared" si="1"/>
        <v>4547776</v>
      </c>
      <c r="M16" s="144">
        <f t="shared" si="1"/>
        <v>4547776</v>
      </c>
      <c r="N16" s="144">
        <f t="shared" si="1"/>
        <v>4547777</v>
      </c>
      <c r="O16" s="145">
        <f t="shared" si="0"/>
        <v>54573300</v>
      </c>
    </row>
    <row r="17" spans="1:15" ht="20.100000000000001" customHeight="1" x14ac:dyDescent="0.25">
      <c r="A17" s="130" t="s">
        <v>135</v>
      </c>
      <c r="B17" s="3" t="s">
        <v>240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20.100000000000001" customHeight="1" x14ac:dyDescent="0.25">
      <c r="A18" s="146" t="s">
        <v>141</v>
      </c>
      <c r="B18" s="147" t="s">
        <v>243</v>
      </c>
      <c r="C18" s="140">
        <v>785146</v>
      </c>
      <c r="D18" s="140">
        <v>785146</v>
      </c>
      <c r="E18" s="140">
        <v>785146</v>
      </c>
      <c r="F18" s="140">
        <v>785146</v>
      </c>
      <c r="G18" s="140">
        <v>785146</v>
      </c>
      <c r="H18" s="140">
        <v>785146</v>
      </c>
      <c r="I18" s="140">
        <v>785146</v>
      </c>
      <c r="J18" s="140">
        <v>785146</v>
      </c>
      <c r="K18" s="140">
        <v>785146</v>
      </c>
      <c r="L18" s="140">
        <v>785146</v>
      </c>
      <c r="M18" s="140">
        <v>785145</v>
      </c>
      <c r="N18" s="140">
        <v>785145</v>
      </c>
      <c r="O18" s="141">
        <f t="shared" ref="O18:O28" si="2">SUM(C18:N18)</f>
        <v>9421750</v>
      </c>
    </row>
    <row r="19" spans="1:15" ht="21.75" customHeight="1" x14ac:dyDescent="0.25">
      <c r="A19" s="135" t="s">
        <v>149</v>
      </c>
      <c r="B19" s="136" t="s">
        <v>169</v>
      </c>
      <c r="C19" s="137">
        <v>147963</v>
      </c>
      <c r="D19" s="137">
        <v>147963</v>
      </c>
      <c r="E19" s="137">
        <v>147963</v>
      </c>
      <c r="F19" s="137">
        <v>147963</v>
      </c>
      <c r="G19" s="137">
        <v>147963</v>
      </c>
      <c r="H19" s="137">
        <v>147963</v>
      </c>
      <c r="I19" s="137">
        <v>147963</v>
      </c>
      <c r="J19" s="137">
        <v>147963</v>
      </c>
      <c r="K19" s="137">
        <v>147963</v>
      </c>
      <c r="L19" s="137">
        <v>147963</v>
      </c>
      <c r="M19" s="137">
        <v>147963</v>
      </c>
      <c r="N19" s="137">
        <v>147963</v>
      </c>
      <c r="O19" s="138">
        <f t="shared" si="2"/>
        <v>1775556</v>
      </c>
    </row>
    <row r="20" spans="1:15" ht="20.100000000000001" customHeight="1" x14ac:dyDescent="0.25">
      <c r="A20" s="135" t="s">
        <v>159</v>
      </c>
      <c r="B20" s="142" t="s">
        <v>170</v>
      </c>
      <c r="C20" s="137">
        <v>1261059</v>
      </c>
      <c r="D20" s="137">
        <v>1261059</v>
      </c>
      <c r="E20" s="137">
        <v>1261059</v>
      </c>
      <c r="F20" s="137">
        <v>1261059</v>
      </c>
      <c r="G20" s="137">
        <v>1261059</v>
      </c>
      <c r="H20" s="137">
        <v>1261059</v>
      </c>
      <c r="I20" s="137">
        <v>1261059</v>
      </c>
      <c r="J20" s="137">
        <v>1261058</v>
      </c>
      <c r="K20" s="137">
        <v>1261058</v>
      </c>
      <c r="L20" s="137">
        <v>1261058</v>
      </c>
      <c r="M20" s="137">
        <v>1261058</v>
      </c>
      <c r="N20" s="137">
        <v>1261058</v>
      </c>
      <c r="O20" s="138">
        <f t="shared" si="2"/>
        <v>15132703</v>
      </c>
    </row>
    <row r="21" spans="1:15" ht="20.100000000000001" customHeight="1" x14ac:dyDescent="0.25">
      <c r="A21" s="135" t="s">
        <v>161</v>
      </c>
      <c r="B21" s="142" t="s">
        <v>171</v>
      </c>
      <c r="C21" s="137">
        <v>216084</v>
      </c>
      <c r="D21" s="137">
        <v>216084</v>
      </c>
      <c r="E21" s="137">
        <v>216084</v>
      </c>
      <c r="F21" s="137">
        <v>216084</v>
      </c>
      <c r="G21" s="137">
        <v>216084</v>
      </c>
      <c r="H21" s="137">
        <v>216084</v>
      </c>
      <c r="I21" s="137">
        <v>216084</v>
      </c>
      <c r="J21" s="137">
        <v>216084</v>
      </c>
      <c r="K21" s="137">
        <v>216082</v>
      </c>
      <c r="L21" s="137">
        <v>216082</v>
      </c>
      <c r="M21" s="137">
        <v>216082</v>
      </c>
      <c r="N21" s="137">
        <v>216082</v>
      </c>
      <c r="O21" s="138">
        <f t="shared" si="2"/>
        <v>2593000</v>
      </c>
    </row>
    <row r="22" spans="1:15" ht="20.100000000000001" customHeight="1" x14ac:dyDescent="0.25">
      <c r="A22" s="135" t="s">
        <v>163</v>
      </c>
      <c r="B22" s="142" t="s">
        <v>173</v>
      </c>
      <c r="C22" s="137">
        <v>546250</v>
      </c>
      <c r="D22" s="137">
        <v>546250</v>
      </c>
      <c r="E22" s="137">
        <v>546250</v>
      </c>
      <c r="F22" s="137">
        <v>546250</v>
      </c>
      <c r="G22" s="137">
        <v>546250</v>
      </c>
      <c r="H22" s="137">
        <v>546250</v>
      </c>
      <c r="I22" s="137">
        <v>546250</v>
      </c>
      <c r="J22" s="137">
        <v>546250</v>
      </c>
      <c r="K22" s="137">
        <v>546250</v>
      </c>
      <c r="L22" s="137">
        <v>546250</v>
      </c>
      <c r="M22" s="137">
        <v>546250</v>
      </c>
      <c r="N22" s="137">
        <v>546250</v>
      </c>
      <c r="O22" s="138">
        <f t="shared" si="2"/>
        <v>6555000</v>
      </c>
    </row>
    <row r="23" spans="1:15" ht="20.100000000000001" customHeight="1" x14ac:dyDescent="0.25">
      <c r="A23" s="135" t="s">
        <v>261</v>
      </c>
      <c r="B23" s="142" t="s">
        <v>250</v>
      </c>
      <c r="C23" s="137">
        <v>148041</v>
      </c>
      <c r="D23" s="137">
        <v>148041</v>
      </c>
      <c r="E23" s="137">
        <v>148041</v>
      </c>
      <c r="F23" s="137">
        <v>148041</v>
      </c>
      <c r="G23" s="137">
        <v>148041</v>
      </c>
      <c r="H23" s="137">
        <v>148041</v>
      </c>
      <c r="I23" s="137">
        <v>148041</v>
      </c>
      <c r="J23" s="137">
        <v>148041</v>
      </c>
      <c r="K23" s="137">
        <v>148041</v>
      </c>
      <c r="L23" s="137">
        <v>148041</v>
      </c>
      <c r="M23" s="137">
        <v>148041</v>
      </c>
      <c r="N23" s="137">
        <v>148042</v>
      </c>
      <c r="O23" s="138">
        <f t="shared" si="2"/>
        <v>1776493</v>
      </c>
    </row>
    <row r="24" spans="1:15" ht="20.100000000000001" customHeight="1" x14ac:dyDescent="0.25">
      <c r="A24" s="135" t="s">
        <v>264</v>
      </c>
      <c r="B24" s="142" t="s">
        <v>194</v>
      </c>
      <c r="C24" s="137">
        <v>57917</v>
      </c>
      <c r="D24" s="137">
        <v>57917</v>
      </c>
      <c r="E24" s="137">
        <v>57917</v>
      </c>
      <c r="F24" s="137">
        <v>57917</v>
      </c>
      <c r="G24" s="137">
        <v>57917</v>
      </c>
      <c r="H24" s="137">
        <v>57917</v>
      </c>
      <c r="I24" s="137">
        <v>57917</v>
      </c>
      <c r="J24" s="137">
        <v>57917</v>
      </c>
      <c r="K24" s="137">
        <v>57916</v>
      </c>
      <c r="L24" s="137">
        <v>57916</v>
      </c>
      <c r="M24" s="137">
        <v>57916</v>
      </c>
      <c r="N24" s="137">
        <v>57916</v>
      </c>
      <c r="O24" s="138">
        <f t="shared" si="2"/>
        <v>695000</v>
      </c>
    </row>
    <row r="25" spans="1:15" ht="20.100000000000001" customHeight="1" x14ac:dyDescent="0.25">
      <c r="A25" s="135" t="s">
        <v>267</v>
      </c>
      <c r="B25" s="136" t="s">
        <v>196</v>
      </c>
      <c r="C25" s="137">
        <v>58000</v>
      </c>
      <c r="D25" s="137">
        <v>58000</v>
      </c>
      <c r="E25" s="137">
        <v>58000</v>
      </c>
      <c r="F25" s="137">
        <v>58000</v>
      </c>
      <c r="G25" s="137">
        <v>58000</v>
      </c>
      <c r="H25" s="137">
        <v>58000</v>
      </c>
      <c r="I25" s="137">
        <v>58000</v>
      </c>
      <c r="J25" s="137">
        <v>58001</v>
      </c>
      <c r="K25" s="137">
        <v>58001</v>
      </c>
      <c r="L25" s="137">
        <v>58001</v>
      </c>
      <c r="M25" s="137">
        <v>58001</v>
      </c>
      <c r="N25" s="137">
        <v>58001</v>
      </c>
      <c r="O25" s="138">
        <f t="shared" si="2"/>
        <v>696005</v>
      </c>
    </row>
    <row r="26" spans="1:15" ht="20.100000000000001" customHeight="1" x14ac:dyDescent="0.25">
      <c r="A26" s="135" t="s">
        <v>269</v>
      </c>
      <c r="B26" s="142" t="s">
        <v>198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8">
        <f t="shared" si="2"/>
        <v>0</v>
      </c>
    </row>
    <row r="27" spans="1:15" ht="20.100000000000001" customHeight="1" x14ac:dyDescent="0.25">
      <c r="A27" s="135" t="s">
        <v>272</v>
      </c>
      <c r="B27" s="142" t="s">
        <v>333</v>
      </c>
      <c r="C27" s="137">
        <v>1327314</v>
      </c>
      <c r="D27" s="137">
        <v>1327314</v>
      </c>
      <c r="E27" s="137">
        <v>1327314</v>
      </c>
      <c r="F27" s="137">
        <v>1327314</v>
      </c>
      <c r="G27" s="137">
        <v>1327314</v>
      </c>
      <c r="H27" s="137">
        <v>1327314</v>
      </c>
      <c r="I27" s="137">
        <v>1327315</v>
      </c>
      <c r="J27" s="137">
        <v>1327316</v>
      </c>
      <c r="K27" s="137">
        <v>1327319</v>
      </c>
      <c r="L27" s="137">
        <v>1327319</v>
      </c>
      <c r="M27" s="137">
        <v>1327320</v>
      </c>
      <c r="N27" s="137">
        <v>1327320</v>
      </c>
      <c r="O27" s="138">
        <f t="shared" si="2"/>
        <v>15927793</v>
      </c>
    </row>
    <row r="28" spans="1:15" ht="20.100000000000001" customHeight="1" x14ac:dyDescent="0.25">
      <c r="A28" s="148" t="s">
        <v>275</v>
      </c>
      <c r="B28" s="143" t="s">
        <v>334</v>
      </c>
      <c r="C28" s="144">
        <f t="shared" ref="C28:N28" si="3">SUM(C18:C27)</f>
        <v>4547774</v>
      </c>
      <c r="D28" s="144">
        <f t="shared" si="3"/>
        <v>4547774</v>
      </c>
      <c r="E28" s="144">
        <f t="shared" si="3"/>
        <v>4547774</v>
      </c>
      <c r="F28" s="144">
        <f t="shared" si="3"/>
        <v>4547774</v>
      </c>
      <c r="G28" s="144">
        <f t="shared" si="3"/>
        <v>4547774</v>
      </c>
      <c r="H28" s="144">
        <f t="shared" si="3"/>
        <v>4547774</v>
      </c>
      <c r="I28" s="144">
        <f t="shared" si="3"/>
        <v>4547775</v>
      </c>
      <c r="J28" s="144">
        <f t="shared" si="3"/>
        <v>4547776</v>
      </c>
      <c r="K28" s="144">
        <f t="shared" si="3"/>
        <v>4547776</v>
      </c>
      <c r="L28" s="144">
        <f t="shared" si="3"/>
        <v>4547776</v>
      </c>
      <c r="M28" s="144">
        <f t="shared" si="3"/>
        <v>4547776</v>
      </c>
      <c r="N28" s="144">
        <f t="shared" si="3"/>
        <v>4547777</v>
      </c>
      <c r="O28" s="145">
        <f t="shared" si="2"/>
        <v>54573300</v>
      </c>
    </row>
    <row r="29" spans="1:15" ht="20.100000000000001" customHeight="1" x14ac:dyDescent="0.25">
      <c r="A29" s="148" t="s">
        <v>278</v>
      </c>
      <c r="B29" s="149" t="s">
        <v>335</v>
      </c>
      <c r="C29" s="150">
        <f t="shared" ref="C29:N29" si="4">C16-C28</f>
        <v>0</v>
      </c>
      <c r="D29" s="150">
        <f t="shared" si="4"/>
        <v>0</v>
      </c>
      <c r="E29" s="150">
        <f t="shared" si="4"/>
        <v>0</v>
      </c>
      <c r="F29" s="150">
        <f t="shared" si="4"/>
        <v>0</v>
      </c>
      <c r="G29" s="150">
        <f t="shared" si="4"/>
        <v>0</v>
      </c>
      <c r="H29" s="150">
        <f t="shared" si="4"/>
        <v>0</v>
      </c>
      <c r="I29" s="150">
        <f t="shared" si="4"/>
        <v>0</v>
      </c>
      <c r="J29" s="150">
        <f t="shared" si="4"/>
        <v>0</v>
      </c>
      <c r="K29" s="150">
        <f t="shared" si="4"/>
        <v>0</v>
      </c>
      <c r="L29" s="150">
        <f t="shared" si="4"/>
        <v>0</v>
      </c>
      <c r="M29" s="150">
        <f t="shared" si="4"/>
        <v>0</v>
      </c>
      <c r="N29" s="150">
        <f t="shared" si="4"/>
        <v>0</v>
      </c>
      <c r="O29" s="150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9" zoomScaleNormal="100" workbookViewId="0">
      <selection activeCell="A36" sqref="A36"/>
    </sheetView>
  </sheetViews>
  <sheetFormatPr defaultRowHeight="15" x14ac:dyDescent="0.25"/>
  <cols>
    <col min="1" max="1" width="52" customWidth="1"/>
    <col min="2" max="2" width="36.140625" customWidth="1"/>
    <col min="3" max="1025" width="8.7109375" customWidth="1"/>
  </cols>
  <sheetData>
    <row r="1" spans="1:2" x14ac:dyDescent="0.25">
      <c r="A1" t="s">
        <v>398</v>
      </c>
    </row>
    <row r="4" spans="1:2" ht="20.100000000000001" customHeight="1" x14ac:dyDescent="0.25">
      <c r="A4" s="2" t="s">
        <v>336</v>
      </c>
      <c r="B4" s="2"/>
    </row>
    <row r="5" spans="1:2" ht="20.100000000000001" customHeight="1" x14ac:dyDescent="0.25">
      <c r="A5" s="151"/>
      <c r="B5" s="152" t="s">
        <v>337</v>
      </c>
    </row>
    <row r="6" spans="1:2" ht="20.100000000000001" customHeight="1" x14ac:dyDescent="0.25">
      <c r="A6" s="153" t="s">
        <v>338</v>
      </c>
      <c r="B6" s="154" t="s">
        <v>339</v>
      </c>
    </row>
    <row r="7" spans="1:2" ht="20.100000000000001" customHeight="1" x14ac:dyDescent="0.25">
      <c r="A7" s="155">
        <v>1</v>
      </c>
      <c r="B7" s="156">
        <v>2</v>
      </c>
    </row>
    <row r="8" spans="1:2" ht="20.100000000000001" customHeight="1" x14ac:dyDescent="0.25">
      <c r="A8" s="157" t="s">
        <v>8</v>
      </c>
      <c r="B8" s="158">
        <v>13961168</v>
      </c>
    </row>
    <row r="9" spans="1:2" ht="20.100000000000001" customHeight="1" x14ac:dyDescent="0.25">
      <c r="A9" s="159" t="s">
        <v>340</v>
      </c>
      <c r="B9" s="158">
        <v>12021133</v>
      </c>
    </row>
    <row r="10" spans="1:2" ht="20.100000000000001" customHeight="1" x14ac:dyDescent="0.25">
      <c r="A10" s="159" t="s">
        <v>341</v>
      </c>
      <c r="B10" s="158">
        <v>5228100</v>
      </c>
    </row>
    <row r="11" spans="1:2" ht="20.100000000000001" customHeight="1" x14ac:dyDescent="0.25">
      <c r="A11" s="159" t="s">
        <v>342</v>
      </c>
      <c r="B11" s="158">
        <v>1800000</v>
      </c>
    </row>
    <row r="12" spans="1:2" ht="20.100000000000001" customHeight="1" x14ac:dyDescent="0.25">
      <c r="A12" s="159" t="s">
        <v>16</v>
      </c>
      <c r="B12" s="158">
        <v>431800</v>
      </c>
    </row>
    <row r="13" spans="1:2" ht="20.100000000000001" customHeight="1" x14ac:dyDescent="0.25">
      <c r="A13" s="159"/>
      <c r="B13" s="158"/>
    </row>
    <row r="14" spans="1:2" ht="20.100000000000001" customHeight="1" x14ac:dyDescent="0.25">
      <c r="A14" s="159"/>
      <c r="B14" s="158"/>
    </row>
    <row r="15" spans="1:2" ht="20.100000000000001" customHeight="1" x14ac:dyDescent="0.25">
      <c r="A15" s="159"/>
      <c r="B15" s="158"/>
    </row>
    <row r="16" spans="1:2" ht="20.100000000000001" customHeight="1" x14ac:dyDescent="0.25">
      <c r="A16" s="159"/>
      <c r="B16" s="158"/>
    </row>
    <row r="17" spans="1:2" ht="20.100000000000001" customHeight="1" x14ac:dyDescent="0.25">
      <c r="A17" s="159"/>
      <c r="B17" s="158"/>
    </row>
    <row r="18" spans="1:2" ht="20.100000000000001" customHeight="1" x14ac:dyDescent="0.25">
      <c r="A18" s="159"/>
      <c r="B18" s="158"/>
    </row>
    <row r="19" spans="1:2" ht="20.100000000000001" customHeight="1" x14ac:dyDescent="0.25">
      <c r="A19" s="159"/>
      <c r="B19" s="158"/>
    </row>
    <row r="20" spans="1:2" ht="20.100000000000001" customHeight="1" x14ac:dyDescent="0.25">
      <c r="A20" s="159"/>
      <c r="B20" s="158"/>
    </row>
    <row r="21" spans="1:2" ht="20.100000000000001" customHeight="1" x14ac:dyDescent="0.25">
      <c r="A21" s="159"/>
      <c r="B21" s="158"/>
    </row>
    <row r="22" spans="1:2" ht="20.100000000000001" customHeight="1" x14ac:dyDescent="0.25">
      <c r="A22" s="159"/>
      <c r="B22" s="158"/>
    </row>
    <row r="23" spans="1:2" ht="20.100000000000001" customHeight="1" x14ac:dyDescent="0.25">
      <c r="A23" s="159"/>
      <c r="B23" s="158"/>
    </row>
    <row r="24" spans="1:2" ht="20.100000000000001" customHeight="1" x14ac:dyDescent="0.25">
      <c r="A24" s="159"/>
      <c r="B24" s="158"/>
    </row>
    <row r="25" spans="1:2" ht="20.100000000000001" customHeight="1" x14ac:dyDescent="0.25">
      <c r="A25" s="159"/>
      <c r="B25" s="158"/>
    </row>
    <row r="26" spans="1:2" ht="20.100000000000001" customHeight="1" x14ac:dyDescent="0.25">
      <c r="A26" s="159"/>
      <c r="B26" s="158"/>
    </row>
    <row r="27" spans="1:2" ht="20.100000000000001" customHeight="1" x14ac:dyDescent="0.25">
      <c r="A27" s="160"/>
      <c r="B27" s="158"/>
    </row>
    <row r="28" spans="1:2" ht="20.100000000000001" customHeight="1" x14ac:dyDescent="0.25">
      <c r="A28" s="161" t="s">
        <v>326</v>
      </c>
      <c r="B28" s="162">
        <f>SUM(B8:B27)</f>
        <v>33442201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0" zoomScaleNormal="100" workbookViewId="0">
      <selection activeCell="A30" sqref="A30"/>
    </sheetView>
  </sheetViews>
  <sheetFormatPr defaultRowHeight="15" x14ac:dyDescent="0.25"/>
  <cols>
    <col min="1" max="1" width="25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A1" t="s">
        <v>399</v>
      </c>
    </row>
    <row r="2" spans="1:6" ht="15.75" customHeight="1" x14ac:dyDescent="0.25">
      <c r="A2" s="1" t="s">
        <v>343</v>
      </c>
      <c r="B2" s="1"/>
      <c r="C2" s="1"/>
      <c r="D2" s="1"/>
      <c r="E2" s="1"/>
      <c r="F2" s="1"/>
    </row>
    <row r="3" spans="1:6" x14ac:dyDescent="0.25">
      <c r="A3" s="80"/>
      <c r="B3" s="79"/>
      <c r="C3" s="79"/>
      <c r="D3" s="79"/>
      <c r="E3" s="79"/>
      <c r="F3" s="163" t="s">
        <v>238</v>
      </c>
    </row>
    <row r="4" spans="1:6" ht="36" x14ac:dyDescent="0.25">
      <c r="A4" s="82" t="s">
        <v>344</v>
      </c>
      <c r="B4" s="83" t="s">
        <v>345</v>
      </c>
      <c r="C4" s="83" t="s">
        <v>346</v>
      </c>
      <c r="D4" s="83" t="s">
        <v>347</v>
      </c>
      <c r="E4" s="83" t="s">
        <v>4</v>
      </c>
      <c r="F4" s="84" t="s">
        <v>348</v>
      </c>
    </row>
    <row r="5" spans="1:6" x14ac:dyDescent="0.25">
      <c r="A5" s="164">
        <v>1</v>
      </c>
      <c r="B5" s="165">
        <v>2</v>
      </c>
      <c r="C5" s="165">
        <v>3</v>
      </c>
      <c r="D5" s="165">
        <v>4</v>
      </c>
      <c r="E5" s="165">
        <v>5</v>
      </c>
      <c r="F5" s="166">
        <v>6</v>
      </c>
    </row>
    <row r="6" spans="1:6" ht="24" x14ac:dyDescent="0.25">
      <c r="A6" s="167" t="s">
        <v>349</v>
      </c>
      <c r="B6" s="168">
        <v>506000</v>
      </c>
      <c r="C6" s="169"/>
      <c r="D6" s="168"/>
      <c r="E6" s="168">
        <v>506000</v>
      </c>
      <c r="F6" s="170">
        <f t="shared" ref="F6:F24" si="0">B6-D6-E6</f>
        <v>0</v>
      </c>
    </row>
    <row r="7" spans="1:6" x14ac:dyDescent="0.25">
      <c r="A7" s="167" t="s">
        <v>350</v>
      </c>
      <c r="B7" s="168">
        <v>190005</v>
      </c>
      <c r="C7" s="169"/>
      <c r="D7" s="168"/>
      <c r="E7" s="168">
        <v>190005</v>
      </c>
      <c r="F7" s="170">
        <f t="shared" si="0"/>
        <v>0</v>
      </c>
    </row>
    <row r="8" spans="1:6" x14ac:dyDescent="0.25">
      <c r="A8" s="167"/>
      <c r="B8" s="168"/>
      <c r="C8" s="169"/>
      <c r="D8" s="168"/>
      <c r="E8" s="168"/>
      <c r="F8" s="170">
        <f t="shared" si="0"/>
        <v>0</v>
      </c>
    </row>
    <row r="9" spans="1:6" x14ac:dyDescent="0.25">
      <c r="A9" s="167"/>
      <c r="B9" s="168"/>
      <c r="C9" s="169"/>
      <c r="D9" s="168"/>
      <c r="E9" s="168"/>
      <c r="F9" s="170">
        <f t="shared" si="0"/>
        <v>0</v>
      </c>
    </row>
    <row r="10" spans="1:6" x14ac:dyDescent="0.25">
      <c r="A10" s="167"/>
      <c r="B10" s="168"/>
      <c r="C10" s="169"/>
      <c r="D10" s="168"/>
      <c r="E10" s="168"/>
      <c r="F10" s="170">
        <f t="shared" si="0"/>
        <v>0</v>
      </c>
    </row>
    <row r="11" spans="1:6" x14ac:dyDescent="0.25">
      <c r="A11" s="167"/>
      <c r="B11" s="168"/>
      <c r="C11" s="169"/>
      <c r="D11" s="168"/>
      <c r="E11" s="168"/>
      <c r="F11" s="170">
        <f t="shared" si="0"/>
        <v>0</v>
      </c>
    </row>
    <row r="12" spans="1:6" x14ac:dyDescent="0.25">
      <c r="A12" s="167"/>
      <c r="B12" s="168"/>
      <c r="C12" s="169"/>
      <c r="D12" s="168"/>
      <c r="E12" s="168"/>
      <c r="F12" s="170">
        <f t="shared" si="0"/>
        <v>0</v>
      </c>
    </row>
    <row r="13" spans="1:6" x14ac:dyDescent="0.25">
      <c r="A13" s="167"/>
      <c r="B13" s="168"/>
      <c r="C13" s="169"/>
      <c r="D13" s="168"/>
      <c r="E13" s="168"/>
      <c r="F13" s="170">
        <f t="shared" si="0"/>
        <v>0</v>
      </c>
    </row>
    <row r="14" spans="1:6" x14ac:dyDescent="0.25">
      <c r="A14" s="167"/>
      <c r="B14" s="168"/>
      <c r="C14" s="169"/>
      <c r="D14" s="168"/>
      <c r="E14" s="168"/>
      <c r="F14" s="170">
        <f t="shared" si="0"/>
        <v>0</v>
      </c>
    </row>
    <row r="15" spans="1:6" x14ac:dyDescent="0.25">
      <c r="A15" s="167"/>
      <c r="B15" s="168"/>
      <c r="C15" s="169"/>
      <c r="D15" s="168"/>
      <c r="E15" s="168"/>
      <c r="F15" s="170">
        <f t="shared" si="0"/>
        <v>0</v>
      </c>
    </row>
    <row r="16" spans="1:6" x14ac:dyDescent="0.25">
      <c r="A16" s="167"/>
      <c r="B16" s="168"/>
      <c r="C16" s="169"/>
      <c r="D16" s="168"/>
      <c r="E16" s="168"/>
      <c r="F16" s="170">
        <f t="shared" si="0"/>
        <v>0</v>
      </c>
    </row>
    <row r="17" spans="1:6" x14ac:dyDescent="0.25">
      <c r="A17" s="167"/>
      <c r="B17" s="168"/>
      <c r="C17" s="169"/>
      <c r="D17" s="168"/>
      <c r="E17" s="168"/>
      <c r="F17" s="170">
        <f t="shared" si="0"/>
        <v>0</v>
      </c>
    </row>
    <row r="18" spans="1:6" x14ac:dyDescent="0.25">
      <c r="A18" s="167"/>
      <c r="B18" s="168"/>
      <c r="C18" s="169"/>
      <c r="D18" s="168"/>
      <c r="E18" s="168"/>
      <c r="F18" s="170">
        <f t="shared" si="0"/>
        <v>0</v>
      </c>
    </row>
    <row r="19" spans="1:6" x14ac:dyDescent="0.25">
      <c r="A19" s="167"/>
      <c r="B19" s="168"/>
      <c r="C19" s="169"/>
      <c r="D19" s="168"/>
      <c r="E19" s="168"/>
      <c r="F19" s="170">
        <f t="shared" si="0"/>
        <v>0</v>
      </c>
    </row>
    <row r="20" spans="1:6" x14ac:dyDescent="0.25">
      <c r="A20" s="167"/>
      <c r="B20" s="168"/>
      <c r="C20" s="169"/>
      <c r="D20" s="168"/>
      <c r="E20" s="168"/>
      <c r="F20" s="170">
        <f t="shared" si="0"/>
        <v>0</v>
      </c>
    </row>
    <row r="21" spans="1:6" x14ac:dyDescent="0.25">
      <c r="A21" s="167"/>
      <c r="B21" s="168"/>
      <c r="C21" s="169"/>
      <c r="D21" s="168"/>
      <c r="E21" s="168"/>
      <c r="F21" s="170">
        <f t="shared" si="0"/>
        <v>0</v>
      </c>
    </row>
    <row r="22" spans="1:6" x14ac:dyDescent="0.25">
      <c r="A22" s="167"/>
      <c r="B22" s="168"/>
      <c r="C22" s="169"/>
      <c r="D22" s="168"/>
      <c r="E22" s="168"/>
      <c r="F22" s="170">
        <f t="shared" si="0"/>
        <v>0</v>
      </c>
    </row>
    <row r="23" spans="1:6" x14ac:dyDescent="0.25">
      <c r="A23" s="167"/>
      <c r="B23" s="168"/>
      <c r="C23" s="169"/>
      <c r="D23" s="168"/>
      <c r="E23" s="168"/>
      <c r="F23" s="170">
        <f t="shared" si="0"/>
        <v>0</v>
      </c>
    </row>
    <row r="24" spans="1:6" x14ac:dyDescent="0.25">
      <c r="A24" s="171"/>
      <c r="B24" s="172"/>
      <c r="C24" s="173"/>
      <c r="D24" s="172"/>
      <c r="E24" s="172"/>
      <c r="F24" s="174">
        <f t="shared" si="0"/>
        <v>0</v>
      </c>
    </row>
    <row r="25" spans="1:6" x14ac:dyDescent="0.25">
      <c r="A25" s="175" t="s">
        <v>351</v>
      </c>
      <c r="B25" s="176">
        <f>SUM(B6:B24)</f>
        <v>696005</v>
      </c>
      <c r="C25" s="177"/>
      <c r="D25" s="176">
        <f>SUM(D6:D24)</f>
        <v>0</v>
      </c>
      <c r="E25" s="176">
        <f>SUM(E6:E24)</f>
        <v>696005</v>
      </c>
      <c r="F25" s="178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52"/>
  <sheetViews>
    <sheetView topLeftCell="A90" zoomScaleNormal="100" workbookViewId="0">
      <selection activeCell="C93" sqref="C93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  <col min="4" max="1025" width="8.7109375" customWidth="1"/>
  </cols>
  <sheetData>
    <row r="5" spans="1:3" ht="20.100000000000001" customHeight="1" x14ac:dyDescent="0.25">
      <c r="A5" s="179"/>
      <c r="B5" s="180" t="s">
        <v>400</v>
      </c>
      <c r="C5" s="181"/>
    </row>
    <row r="6" spans="1:3" ht="20.100000000000001" customHeight="1" x14ac:dyDescent="0.25">
      <c r="A6" s="182" t="s">
        <v>241</v>
      </c>
      <c r="B6" s="183" t="s">
        <v>352</v>
      </c>
      <c r="C6" s="184"/>
    </row>
    <row r="7" spans="1:3" ht="20.100000000000001" customHeight="1" x14ac:dyDescent="0.25">
      <c r="A7" s="185"/>
      <c r="B7" s="186" t="s">
        <v>353</v>
      </c>
      <c r="C7" s="187"/>
    </row>
    <row r="8" spans="1:3" ht="20.100000000000001" customHeight="1" x14ac:dyDescent="0.25">
      <c r="A8" s="188"/>
      <c r="B8" s="188"/>
      <c r="C8" s="189" t="s">
        <v>238</v>
      </c>
    </row>
    <row r="9" spans="1:3" ht="20.100000000000001" customHeight="1" x14ac:dyDescent="0.25">
      <c r="A9" s="190" t="s">
        <v>354</v>
      </c>
      <c r="B9" s="191" t="s">
        <v>355</v>
      </c>
      <c r="C9" s="192" t="s">
        <v>356</v>
      </c>
    </row>
    <row r="10" spans="1:3" ht="20.100000000000001" customHeight="1" x14ac:dyDescent="0.25">
      <c r="A10" s="46">
        <v>1</v>
      </c>
      <c r="B10" s="47">
        <v>2</v>
      </c>
      <c r="C10" s="48">
        <v>3</v>
      </c>
    </row>
    <row r="11" spans="1:3" ht="20.100000000000001" customHeight="1" x14ac:dyDescent="0.25">
      <c r="A11" s="193"/>
      <c r="B11" s="194" t="s">
        <v>239</v>
      </c>
      <c r="C11" s="195"/>
    </row>
    <row r="12" spans="1:3" ht="20.100000000000001" customHeight="1" x14ac:dyDescent="0.25">
      <c r="A12" s="46" t="s">
        <v>5</v>
      </c>
      <c r="B12" s="19" t="s">
        <v>6</v>
      </c>
      <c r="C12" s="20">
        <f>+C13+C14+C15+C16+C17+C18</f>
        <v>33442201</v>
      </c>
    </row>
    <row r="13" spans="1:3" ht="20.100000000000001" customHeight="1" x14ac:dyDescent="0.25">
      <c r="A13" s="196" t="s">
        <v>7</v>
      </c>
      <c r="B13" s="22" t="s">
        <v>8</v>
      </c>
      <c r="C13" s="23">
        <v>13961168</v>
      </c>
    </row>
    <row r="14" spans="1:3" ht="20.100000000000001" customHeight="1" x14ac:dyDescent="0.25">
      <c r="A14" s="197" t="s">
        <v>9</v>
      </c>
      <c r="B14" s="25" t="s">
        <v>10</v>
      </c>
      <c r="C14" s="26">
        <v>12021133</v>
      </c>
    </row>
    <row r="15" spans="1:3" ht="20.100000000000001" customHeight="1" x14ac:dyDescent="0.25">
      <c r="A15" s="197" t="s">
        <v>11</v>
      </c>
      <c r="B15" s="25" t="s">
        <v>12</v>
      </c>
      <c r="C15" s="26">
        <v>5228100</v>
      </c>
    </row>
    <row r="16" spans="1:3" ht="20.100000000000001" customHeight="1" x14ac:dyDescent="0.25">
      <c r="A16" s="197" t="s">
        <v>13</v>
      </c>
      <c r="B16" s="25" t="s">
        <v>14</v>
      </c>
      <c r="C16" s="26">
        <v>1800000</v>
      </c>
    </row>
    <row r="17" spans="1:3" ht="20.100000000000001" customHeight="1" x14ac:dyDescent="0.25">
      <c r="A17" s="197" t="s">
        <v>15</v>
      </c>
      <c r="B17" s="25" t="s">
        <v>16</v>
      </c>
      <c r="C17" s="198">
        <v>431800</v>
      </c>
    </row>
    <row r="18" spans="1:3" ht="20.100000000000001" customHeight="1" x14ac:dyDescent="0.25">
      <c r="A18" s="199" t="s">
        <v>17</v>
      </c>
      <c r="B18" s="28" t="s">
        <v>18</v>
      </c>
      <c r="C18" s="200"/>
    </row>
    <row r="19" spans="1:3" ht="20.100000000000001" customHeight="1" x14ac:dyDescent="0.25">
      <c r="A19" s="46" t="s">
        <v>19</v>
      </c>
      <c r="B19" s="29" t="s">
        <v>20</v>
      </c>
      <c r="C19" s="20">
        <f>+C20+C21+C22+C23+C24</f>
        <v>1116306</v>
      </c>
    </row>
    <row r="20" spans="1:3" ht="20.100000000000001" customHeight="1" x14ac:dyDescent="0.25">
      <c r="A20" s="196" t="s">
        <v>21</v>
      </c>
      <c r="B20" s="22" t="s">
        <v>22</v>
      </c>
      <c r="C20" s="23"/>
    </row>
    <row r="21" spans="1:3" ht="20.100000000000001" customHeight="1" x14ac:dyDescent="0.25">
      <c r="A21" s="197" t="s">
        <v>23</v>
      </c>
      <c r="B21" s="25" t="s">
        <v>24</v>
      </c>
      <c r="C21" s="26"/>
    </row>
    <row r="22" spans="1:3" ht="20.100000000000001" customHeight="1" x14ac:dyDescent="0.25">
      <c r="A22" s="197" t="s">
        <v>25</v>
      </c>
      <c r="B22" s="25" t="s">
        <v>26</v>
      </c>
      <c r="C22" s="26"/>
    </row>
    <row r="23" spans="1:3" ht="20.100000000000001" customHeight="1" x14ac:dyDescent="0.25">
      <c r="A23" s="197" t="s">
        <v>27</v>
      </c>
      <c r="B23" s="25" t="s">
        <v>28</v>
      </c>
      <c r="C23" s="26"/>
    </row>
    <row r="24" spans="1:3" ht="20.100000000000001" customHeight="1" x14ac:dyDescent="0.25">
      <c r="A24" s="197" t="s">
        <v>29</v>
      </c>
      <c r="B24" s="25" t="s">
        <v>30</v>
      </c>
      <c r="C24" s="26">
        <v>1116306</v>
      </c>
    </row>
    <row r="25" spans="1:3" ht="20.100000000000001" customHeight="1" x14ac:dyDescent="0.25">
      <c r="A25" s="199" t="s">
        <v>31</v>
      </c>
      <c r="B25" s="28" t="s">
        <v>32</v>
      </c>
      <c r="C25" s="30"/>
    </row>
    <row r="26" spans="1:3" ht="20.100000000000001" customHeight="1" x14ac:dyDescent="0.25">
      <c r="A26" s="46" t="s">
        <v>33</v>
      </c>
      <c r="B26" s="19" t="s">
        <v>34</v>
      </c>
      <c r="C26" s="20">
        <f>+C27+C28+C29+C30+C31</f>
        <v>0</v>
      </c>
    </row>
    <row r="27" spans="1:3" ht="20.100000000000001" customHeight="1" x14ac:dyDescent="0.25">
      <c r="A27" s="196" t="s">
        <v>35</v>
      </c>
      <c r="B27" s="22" t="s">
        <v>36</v>
      </c>
      <c r="C27" s="23">
        <v>0</v>
      </c>
    </row>
    <row r="28" spans="1:3" ht="18" customHeight="1" x14ac:dyDescent="0.25">
      <c r="A28" s="197" t="s">
        <v>37</v>
      </c>
      <c r="B28" s="25" t="s">
        <v>38</v>
      </c>
      <c r="C28" s="26"/>
    </row>
    <row r="29" spans="1:3" ht="18" customHeight="1" x14ac:dyDescent="0.25">
      <c r="A29" s="197" t="s">
        <v>39</v>
      </c>
      <c r="B29" s="25" t="s">
        <v>40</v>
      </c>
      <c r="C29" s="26"/>
    </row>
    <row r="30" spans="1:3" ht="18" customHeight="1" x14ac:dyDescent="0.25">
      <c r="A30" s="197" t="s">
        <v>41</v>
      </c>
      <c r="B30" s="25" t="s">
        <v>42</v>
      </c>
      <c r="C30" s="26"/>
    </row>
    <row r="31" spans="1:3" ht="18" customHeight="1" x14ac:dyDescent="0.25">
      <c r="A31" s="197" t="s">
        <v>43</v>
      </c>
      <c r="B31" s="25" t="s">
        <v>44</v>
      </c>
      <c r="C31" s="26"/>
    </row>
    <row r="32" spans="1:3" ht="18" customHeight="1" x14ac:dyDescent="0.25">
      <c r="A32" s="199" t="s">
        <v>45</v>
      </c>
      <c r="B32" s="28" t="s">
        <v>46</v>
      </c>
      <c r="C32" s="30"/>
    </row>
    <row r="33" spans="1:3" ht="20.100000000000001" customHeight="1" x14ac:dyDescent="0.25">
      <c r="A33" s="46" t="s">
        <v>47</v>
      </c>
      <c r="B33" s="19" t="s">
        <v>48</v>
      </c>
      <c r="C33" s="20">
        <f>+C34+C37+C38+C39</f>
        <v>4394309</v>
      </c>
    </row>
    <row r="34" spans="1:3" ht="20.100000000000001" customHeight="1" x14ac:dyDescent="0.25">
      <c r="A34" s="196" t="s">
        <v>49</v>
      </c>
      <c r="B34" s="22" t="s">
        <v>50</v>
      </c>
      <c r="C34" s="31">
        <v>3379255</v>
      </c>
    </row>
    <row r="35" spans="1:3" ht="20.100000000000001" customHeight="1" x14ac:dyDescent="0.25">
      <c r="A35" s="197" t="s">
        <v>51</v>
      </c>
      <c r="B35" s="25" t="s">
        <v>52</v>
      </c>
      <c r="C35" s="26">
        <v>0</v>
      </c>
    </row>
    <row r="36" spans="1:3" ht="20.100000000000001" customHeight="1" x14ac:dyDescent="0.25">
      <c r="A36" s="197" t="s">
        <v>53</v>
      </c>
      <c r="B36" s="25" t="s">
        <v>54</v>
      </c>
      <c r="C36" s="26">
        <v>3379255</v>
      </c>
    </row>
    <row r="37" spans="1:3" ht="20.100000000000001" customHeight="1" x14ac:dyDescent="0.25">
      <c r="A37" s="197" t="s">
        <v>55</v>
      </c>
      <c r="B37" s="25" t="s">
        <v>56</v>
      </c>
      <c r="C37" s="26">
        <v>983332</v>
      </c>
    </row>
    <row r="38" spans="1:3" ht="20.100000000000001" customHeight="1" x14ac:dyDescent="0.25">
      <c r="A38" s="197" t="s">
        <v>57</v>
      </c>
      <c r="B38" s="25" t="s">
        <v>58</v>
      </c>
      <c r="C38" s="26"/>
    </row>
    <row r="39" spans="1:3" ht="20.100000000000001" customHeight="1" x14ac:dyDescent="0.25">
      <c r="A39" s="199" t="s">
        <v>59</v>
      </c>
      <c r="B39" s="28" t="s">
        <v>60</v>
      </c>
      <c r="C39" s="30">
        <v>31722</v>
      </c>
    </row>
    <row r="40" spans="1:3" ht="20.100000000000001" customHeight="1" x14ac:dyDescent="0.25">
      <c r="A40" s="46" t="s">
        <v>61</v>
      </c>
      <c r="B40" s="19" t="s">
        <v>62</v>
      </c>
      <c r="C40" s="20">
        <f>SUM(C41:C50)</f>
        <v>1510306</v>
      </c>
    </row>
    <row r="41" spans="1:3" ht="20.100000000000001" customHeight="1" x14ac:dyDescent="0.25">
      <c r="A41" s="196" t="s">
        <v>63</v>
      </c>
      <c r="B41" s="22" t="s">
        <v>64</v>
      </c>
      <c r="C41" s="23">
        <v>0</v>
      </c>
    </row>
    <row r="42" spans="1:3" ht="20.100000000000001" customHeight="1" x14ac:dyDescent="0.25">
      <c r="A42" s="197" t="s">
        <v>65</v>
      </c>
      <c r="B42" s="25" t="s">
        <v>66</v>
      </c>
      <c r="C42" s="26">
        <v>900000</v>
      </c>
    </row>
    <row r="43" spans="1:3" ht="20.100000000000001" customHeight="1" x14ac:dyDescent="0.25">
      <c r="A43" s="197" t="s">
        <v>67</v>
      </c>
      <c r="B43" s="25" t="s">
        <v>68</v>
      </c>
      <c r="C43" s="26">
        <v>5000</v>
      </c>
    </row>
    <row r="44" spans="1:3" ht="20.100000000000001" customHeight="1" x14ac:dyDescent="0.25">
      <c r="A44" s="197" t="s">
        <v>69</v>
      </c>
      <c r="B44" s="25" t="s">
        <v>357</v>
      </c>
      <c r="C44" s="26">
        <v>0</v>
      </c>
    </row>
    <row r="45" spans="1:3" ht="20.100000000000001" customHeight="1" x14ac:dyDescent="0.25">
      <c r="A45" s="197" t="s">
        <v>71</v>
      </c>
      <c r="B45" s="25" t="s">
        <v>72</v>
      </c>
      <c r="C45" s="26">
        <v>600000</v>
      </c>
    </row>
    <row r="46" spans="1:3" ht="20.100000000000001" customHeight="1" x14ac:dyDescent="0.25">
      <c r="A46" s="197" t="s">
        <v>73</v>
      </c>
      <c r="B46" s="25" t="s">
        <v>74</v>
      </c>
      <c r="C46" s="26"/>
    </row>
    <row r="47" spans="1:3" ht="20.100000000000001" customHeight="1" x14ac:dyDescent="0.25">
      <c r="A47" s="197" t="s">
        <v>75</v>
      </c>
      <c r="B47" s="25" t="s">
        <v>76</v>
      </c>
      <c r="C47" s="26"/>
    </row>
    <row r="48" spans="1:3" ht="20.100000000000001" customHeight="1" x14ac:dyDescent="0.25">
      <c r="A48" s="197" t="s">
        <v>77</v>
      </c>
      <c r="B48" s="25" t="s">
        <v>78</v>
      </c>
      <c r="C48" s="26">
        <v>1000</v>
      </c>
    </row>
    <row r="49" spans="1:3" ht="12" customHeight="1" x14ac:dyDescent="0.25">
      <c r="A49" s="197" t="s">
        <v>79</v>
      </c>
      <c r="B49" s="25" t="s">
        <v>80</v>
      </c>
      <c r="C49" s="26"/>
    </row>
    <row r="50" spans="1:3" ht="12" customHeight="1" x14ac:dyDescent="0.25">
      <c r="A50" s="199" t="s">
        <v>81</v>
      </c>
      <c r="B50" s="28" t="s">
        <v>82</v>
      </c>
      <c r="C50" s="30">
        <v>4306</v>
      </c>
    </row>
    <row r="51" spans="1:3" ht="12" customHeight="1" x14ac:dyDescent="0.25">
      <c r="A51" s="46" t="s">
        <v>83</v>
      </c>
      <c r="B51" s="19" t="s">
        <v>84</v>
      </c>
      <c r="C51" s="20">
        <f>SUM(C52:C56)</f>
        <v>0</v>
      </c>
    </row>
    <row r="52" spans="1:3" ht="12" customHeight="1" x14ac:dyDescent="0.25">
      <c r="A52" s="196" t="s">
        <v>85</v>
      </c>
      <c r="B52" s="22" t="s">
        <v>86</v>
      </c>
      <c r="C52" s="23"/>
    </row>
    <row r="53" spans="1:3" ht="12" customHeight="1" x14ac:dyDescent="0.25">
      <c r="A53" s="197" t="s">
        <v>87</v>
      </c>
      <c r="B53" s="25" t="s">
        <v>88</v>
      </c>
      <c r="C53" s="26"/>
    </row>
    <row r="54" spans="1:3" ht="12" customHeight="1" x14ac:dyDescent="0.25">
      <c r="A54" s="197" t="s">
        <v>89</v>
      </c>
      <c r="B54" s="25" t="s">
        <v>90</v>
      </c>
      <c r="C54" s="26"/>
    </row>
    <row r="55" spans="1:3" ht="12" customHeight="1" x14ac:dyDescent="0.25">
      <c r="A55" s="197" t="s">
        <v>91</v>
      </c>
      <c r="B55" s="25" t="s">
        <v>92</v>
      </c>
      <c r="C55" s="26"/>
    </row>
    <row r="56" spans="1:3" ht="12" customHeight="1" x14ac:dyDescent="0.25">
      <c r="A56" s="199" t="s">
        <v>93</v>
      </c>
      <c r="B56" s="28" t="s">
        <v>94</v>
      </c>
      <c r="C56" s="30"/>
    </row>
    <row r="57" spans="1:3" ht="12" customHeight="1" x14ac:dyDescent="0.25">
      <c r="A57" s="46" t="s">
        <v>95</v>
      </c>
      <c r="B57" s="19" t="s">
        <v>96</v>
      </c>
      <c r="C57" s="20">
        <f>SUM(C58:C60)</f>
        <v>0</v>
      </c>
    </row>
    <row r="58" spans="1:3" ht="12" customHeight="1" x14ac:dyDescent="0.25">
      <c r="A58" s="196" t="s">
        <v>97</v>
      </c>
      <c r="B58" s="22" t="s">
        <v>98</v>
      </c>
      <c r="C58" s="23"/>
    </row>
    <row r="59" spans="1:3" ht="12" customHeight="1" x14ac:dyDescent="0.25">
      <c r="A59" s="197" t="s">
        <v>99</v>
      </c>
      <c r="B59" s="25" t="s">
        <v>100</v>
      </c>
      <c r="C59" s="26"/>
    </row>
    <row r="60" spans="1:3" ht="12" customHeight="1" x14ac:dyDescent="0.25">
      <c r="A60" s="197" t="s">
        <v>101</v>
      </c>
      <c r="B60" s="25" t="s">
        <v>102</v>
      </c>
      <c r="C60" s="26"/>
    </row>
    <row r="61" spans="1:3" ht="12" customHeight="1" x14ac:dyDescent="0.25">
      <c r="A61" s="199" t="s">
        <v>103</v>
      </c>
      <c r="B61" s="28" t="s">
        <v>104</v>
      </c>
      <c r="C61" s="30"/>
    </row>
    <row r="62" spans="1:3" ht="12" customHeight="1" x14ac:dyDescent="0.25">
      <c r="A62" s="46" t="s">
        <v>105</v>
      </c>
      <c r="B62" s="29" t="s">
        <v>106</v>
      </c>
      <c r="C62" s="20">
        <f>SUM(C63:C65)</f>
        <v>0</v>
      </c>
    </row>
    <row r="63" spans="1:3" ht="12" customHeight="1" x14ac:dyDescent="0.25">
      <c r="A63" s="196" t="s">
        <v>107</v>
      </c>
      <c r="B63" s="22" t="s">
        <v>108</v>
      </c>
      <c r="C63" s="26"/>
    </row>
    <row r="64" spans="1:3" ht="12" customHeight="1" x14ac:dyDescent="0.25">
      <c r="A64" s="197" t="s">
        <v>109</v>
      </c>
      <c r="B64" s="25" t="s">
        <v>110</v>
      </c>
      <c r="C64" s="26">
        <v>0</v>
      </c>
    </row>
    <row r="65" spans="1:3" ht="12" customHeight="1" x14ac:dyDescent="0.25">
      <c r="A65" s="197" t="s">
        <v>111</v>
      </c>
      <c r="B65" s="25" t="s">
        <v>112</v>
      </c>
      <c r="C65" s="26">
        <v>0</v>
      </c>
    </row>
    <row r="66" spans="1:3" ht="12" customHeight="1" x14ac:dyDescent="0.25">
      <c r="A66" s="199" t="s">
        <v>113</v>
      </c>
      <c r="B66" s="28" t="s">
        <v>114</v>
      </c>
      <c r="C66" s="26"/>
    </row>
    <row r="67" spans="1:3" ht="20.100000000000001" customHeight="1" x14ac:dyDescent="0.25">
      <c r="A67" s="46" t="s">
        <v>115</v>
      </c>
      <c r="B67" s="19" t="s">
        <v>116</v>
      </c>
      <c r="C67" s="20">
        <f>+C12+C19+C26+C33+C40+C51+C57+C62</f>
        <v>40463122</v>
      </c>
    </row>
    <row r="68" spans="1:3" ht="12" customHeight="1" x14ac:dyDescent="0.25">
      <c r="A68" s="201" t="s">
        <v>117</v>
      </c>
      <c r="B68" s="29" t="s">
        <v>118</v>
      </c>
      <c r="C68" s="20">
        <f>SUM(C69:C71)</f>
        <v>0</v>
      </c>
    </row>
    <row r="69" spans="1:3" ht="12" customHeight="1" x14ac:dyDescent="0.25">
      <c r="A69" s="196" t="s">
        <v>119</v>
      </c>
      <c r="B69" s="22" t="s">
        <v>120</v>
      </c>
      <c r="C69" s="26"/>
    </row>
    <row r="70" spans="1:3" ht="12" customHeight="1" x14ac:dyDescent="0.25">
      <c r="A70" s="197" t="s">
        <v>121</v>
      </c>
      <c r="B70" s="25" t="s">
        <v>122</v>
      </c>
      <c r="C70" s="26"/>
    </row>
    <row r="71" spans="1:3" ht="12" customHeight="1" x14ac:dyDescent="0.25">
      <c r="A71" s="199" t="s">
        <v>123</v>
      </c>
      <c r="B71" s="33" t="s">
        <v>124</v>
      </c>
      <c r="C71" s="26"/>
    </row>
    <row r="72" spans="1:3" ht="12" customHeight="1" x14ac:dyDescent="0.25">
      <c r="A72" s="201" t="s">
        <v>125</v>
      </c>
      <c r="B72" s="29" t="s">
        <v>126</v>
      </c>
      <c r="C72" s="20">
        <f>SUM(C73:C76)</f>
        <v>0</v>
      </c>
    </row>
    <row r="73" spans="1:3" ht="12" customHeight="1" x14ac:dyDescent="0.25">
      <c r="A73" s="196" t="s">
        <v>127</v>
      </c>
      <c r="B73" s="22" t="s">
        <v>128</v>
      </c>
      <c r="C73" s="26"/>
    </row>
    <row r="74" spans="1:3" ht="12" customHeight="1" x14ac:dyDescent="0.25">
      <c r="A74" s="197" t="s">
        <v>129</v>
      </c>
      <c r="B74" s="25" t="s">
        <v>130</v>
      </c>
      <c r="C74" s="26"/>
    </row>
    <row r="75" spans="1:3" ht="12" customHeight="1" x14ac:dyDescent="0.25">
      <c r="A75" s="197" t="s">
        <v>131</v>
      </c>
      <c r="B75" s="25" t="s">
        <v>132</v>
      </c>
      <c r="C75" s="26"/>
    </row>
    <row r="76" spans="1:3" ht="12" customHeight="1" x14ac:dyDescent="0.25">
      <c r="A76" s="199" t="s">
        <v>133</v>
      </c>
      <c r="B76" s="28" t="s">
        <v>134</v>
      </c>
      <c r="C76" s="26"/>
    </row>
    <row r="77" spans="1:3" ht="20.100000000000001" customHeight="1" x14ac:dyDescent="0.25">
      <c r="A77" s="201" t="s">
        <v>135</v>
      </c>
      <c r="B77" s="29" t="s">
        <v>136</v>
      </c>
      <c r="C77" s="20">
        <f>SUM(C78:C79)</f>
        <v>14110178</v>
      </c>
    </row>
    <row r="78" spans="1:3" ht="20.100000000000001" customHeight="1" x14ac:dyDescent="0.25">
      <c r="A78" s="196" t="s">
        <v>137</v>
      </c>
      <c r="B78" s="22" t="s">
        <v>138</v>
      </c>
      <c r="C78" s="26">
        <v>14110178</v>
      </c>
    </row>
    <row r="79" spans="1:3" ht="20.100000000000001" customHeight="1" x14ac:dyDescent="0.25">
      <c r="A79" s="199" t="s">
        <v>139</v>
      </c>
      <c r="B79" s="28" t="s">
        <v>140</v>
      </c>
      <c r="C79" s="26"/>
    </row>
    <row r="80" spans="1:3" ht="20.100000000000001" customHeight="1" x14ac:dyDescent="0.25">
      <c r="A80" s="201" t="s">
        <v>141</v>
      </c>
      <c r="B80" s="29" t="s">
        <v>142</v>
      </c>
      <c r="C80" s="20">
        <f>SUM(C81:C83)</f>
        <v>0</v>
      </c>
    </row>
    <row r="81" spans="1:3" ht="12.95" customHeight="1" x14ac:dyDescent="0.25">
      <c r="A81" s="196" t="s">
        <v>143</v>
      </c>
      <c r="B81" s="22" t="s">
        <v>144</v>
      </c>
      <c r="C81" s="26"/>
    </row>
    <row r="82" spans="1:3" ht="12.95" customHeight="1" x14ac:dyDescent="0.25">
      <c r="A82" s="197" t="s">
        <v>145</v>
      </c>
      <c r="B82" s="25" t="s">
        <v>146</v>
      </c>
      <c r="C82" s="26"/>
    </row>
    <row r="83" spans="1:3" ht="12.95" customHeight="1" x14ac:dyDescent="0.25">
      <c r="A83" s="199" t="s">
        <v>147</v>
      </c>
      <c r="B83" s="28" t="s">
        <v>148</v>
      </c>
      <c r="C83" s="26"/>
    </row>
    <row r="84" spans="1:3" ht="12.95" customHeight="1" x14ac:dyDescent="0.25">
      <c r="A84" s="201" t="s">
        <v>149</v>
      </c>
      <c r="B84" s="29" t="s">
        <v>150</v>
      </c>
      <c r="C84" s="20">
        <f>SUM(C85:C88)</f>
        <v>0</v>
      </c>
    </row>
    <row r="85" spans="1:3" ht="12.95" customHeight="1" x14ac:dyDescent="0.25">
      <c r="A85" s="202" t="s">
        <v>151</v>
      </c>
      <c r="B85" s="22" t="s">
        <v>152</v>
      </c>
      <c r="C85" s="26"/>
    </row>
    <row r="86" spans="1:3" ht="12.95" customHeight="1" x14ac:dyDescent="0.25">
      <c r="A86" s="203" t="s">
        <v>153</v>
      </c>
      <c r="B86" s="25" t="s">
        <v>154</v>
      </c>
      <c r="C86" s="26"/>
    </row>
    <row r="87" spans="1:3" ht="12.95" customHeight="1" x14ac:dyDescent="0.25">
      <c r="A87" s="203" t="s">
        <v>155</v>
      </c>
      <c r="B87" s="25" t="s">
        <v>156</v>
      </c>
      <c r="C87" s="26"/>
    </row>
    <row r="88" spans="1:3" ht="12.95" customHeight="1" x14ac:dyDescent="0.25">
      <c r="A88" s="204" t="s">
        <v>157</v>
      </c>
      <c r="B88" s="28" t="s">
        <v>158</v>
      </c>
      <c r="C88" s="26"/>
    </row>
    <row r="89" spans="1:3" ht="12.95" customHeight="1" x14ac:dyDescent="0.25">
      <c r="A89" s="201" t="s">
        <v>159</v>
      </c>
      <c r="B89" s="29" t="s">
        <v>160</v>
      </c>
      <c r="C89" s="37"/>
    </row>
    <row r="90" spans="1:3" ht="20.100000000000001" customHeight="1" x14ac:dyDescent="0.25">
      <c r="A90" s="201" t="s">
        <v>161</v>
      </c>
      <c r="B90" s="38" t="s">
        <v>162</v>
      </c>
      <c r="C90" s="20">
        <f>+C68+C72+C77+C80+C84+C89</f>
        <v>14110178</v>
      </c>
    </row>
    <row r="91" spans="1:3" ht="20.100000000000001" customHeight="1" x14ac:dyDescent="0.25">
      <c r="A91" s="205" t="s">
        <v>163</v>
      </c>
      <c r="B91" s="40" t="s">
        <v>358</v>
      </c>
      <c r="C91" s="20">
        <f>+C67+C90</f>
        <v>54573300</v>
      </c>
    </row>
    <row r="92" spans="1:3" ht="20.100000000000001" customHeight="1" x14ac:dyDescent="0.25">
      <c r="A92" s="206"/>
      <c r="B92" s="207"/>
      <c r="C92" s="42"/>
    </row>
    <row r="93" spans="1:3" ht="20.100000000000001" customHeight="1" x14ac:dyDescent="0.25">
      <c r="A93" s="208"/>
      <c r="B93" s="180" t="s">
        <v>403</v>
      </c>
      <c r="C93" s="181"/>
    </row>
    <row r="94" spans="1:3" ht="20.100000000000001" customHeight="1" x14ac:dyDescent="0.25">
      <c r="A94" s="209"/>
      <c r="B94" s="210" t="s">
        <v>240</v>
      </c>
      <c r="C94" s="211"/>
    </row>
    <row r="95" spans="1:3" ht="20.100000000000001" customHeight="1" x14ac:dyDescent="0.25">
      <c r="A95" s="15" t="s">
        <v>5</v>
      </c>
      <c r="B95" s="50" t="s">
        <v>167</v>
      </c>
      <c r="C95" s="51">
        <f>SUM(C96:C100)</f>
        <v>35478009</v>
      </c>
    </row>
    <row r="96" spans="1:3" ht="20.100000000000001" customHeight="1" x14ac:dyDescent="0.25">
      <c r="A96" s="212" t="s">
        <v>7</v>
      </c>
      <c r="B96" s="53" t="s">
        <v>168</v>
      </c>
      <c r="C96" s="54">
        <v>9421750</v>
      </c>
    </row>
    <row r="97" spans="1:3" ht="20.100000000000001" customHeight="1" x14ac:dyDescent="0.25">
      <c r="A97" s="197" t="s">
        <v>9</v>
      </c>
      <c r="B97" s="55" t="s">
        <v>169</v>
      </c>
      <c r="C97" s="26">
        <v>1775556</v>
      </c>
    </row>
    <row r="98" spans="1:3" ht="20.100000000000001" customHeight="1" x14ac:dyDescent="0.25">
      <c r="A98" s="197" t="s">
        <v>11</v>
      </c>
      <c r="B98" s="55" t="s">
        <v>170</v>
      </c>
      <c r="C98" s="30">
        <v>15132703</v>
      </c>
    </row>
    <row r="99" spans="1:3" ht="20.100000000000001" customHeight="1" x14ac:dyDescent="0.25">
      <c r="A99" s="197" t="s">
        <v>13</v>
      </c>
      <c r="B99" s="56" t="s">
        <v>171</v>
      </c>
      <c r="C99" s="30">
        <v>2593000</v>
      </c>
    </row>
    <row r="100" spans="1:3" ht="20.100000000000001" customHeight="1" x14ac:dyDescent="0.25">
      <c r="A100" s="197" t="s">
        <v>172</v>
      </c>
      <c r="B100" s="57" t="s">
        <v>173</v>
      </c>
      <c r="C100" s="30">
        <v>6555000</v>
      </c>
    </row>
    <row r="101" spans="1:3" ht="20.100000000000001" customHeight="1" x14ac:dyDescent="0.25">
      <c r="A101" s="197" t="s">
        <v>17</v>
      </c>
      <c r="B101" s="55" t="s">
        <v>174</v>
      </c>
      <c r="C101" s="30">
        <v>0</v>
      </c>
    </row>
    <row r="102" spans="1:3" ht="20.100000000000001" customHeight="1" x14ac:dyDescent="0.25">
      <c r="A102" s="197" t="s">
        <v>175</v>
      </c>
      <c r="B102" s="58" t="s">
        <v>176</v>
      </c>
      <c r="C102" s="30">
        <v>5000000</v>
      </c>
    </row>
    <row r="103" spans="1:3" ht="20.100000000000001" customHeight="1" x14ac:dyDescent="0.25">
      <c r="A103" s="197" t="s">
        <v>177</v>
      </c>
      <c r="B103" s="59" t="s">
        <v>178</v>
      </c>
      <c r="C103" s="30"/>
    </row>
    <row r="104" spans="1:3" ht="20.100000000000001" customHeight="1" x14ac:dyDescent="0.25">
      <c r="A104" s="197" t="s">
        <v>179</v>
      </c>
      <c r="B104" s="59" t="s">
        <v>180</v>
      </c>
      <c r="C104" s="30"/>
    </row>
    <row r="105" spans="1:3" ht="20.100000000000001" customHeight="1" x14ac:dyDescent="0.25">
      <c r="A105" s="197" t="s">
        <v>181</v>
      </c>
      <c r="B105" s="58" t="s">
        <v>359</v>
      </c>
      <c r="C105" s="30">
        <v>1490000</v>
      </c>
    </row>
    <row r="106" spans="1:3" ht="20.100000000000001" customHeight="1" x14ac:dyDescent="0.25">
      <c r="A106" s="197" t="s">
        <v>183</v>
      </c>
      <c r="B106" s="58" t="s">
        <v>360</v>
      </c>
      <c r="C106" s="30"/>
    </row>
    <row r="107" spans="1:3" ht="20.100000000000001" customHeight="1" x14ac:dyDescent="0.25">
      <c r="A107" s="197" t="s">
        <v>185</v>
      </c>
      <c r="B107" s="59" t="s">
        <v>186</v>
      </c>
      <c r="C107" s="30"/>
    </row>
    <row r="108" spans="1:3" ht="20.100000000000001" customHeight="1" x14ac:dyDescent="0.25">
      <c r="A108" s="213" t="s">
        <v>187</v>
      </c>
      <c r="B108" s="61" t="s">
        <v>188</v>
      </c>
      <c r="C108" s="30"/>
    </row>
    <row r="109" spans="1:3" ht="20.100000000000001" customHeight="1" x14ac:dyDescent="0.25">
      <c r="A109" s="197" t="s">
        <v>189</v>
      </c>
      <c r="B109" s="61" t="s">
        <v>190</v>
      </c>
      <c r="C109" s="30"/>
    </row>
    <row r="110" spans="1:3" ht="20.100000000000001" customHeight="1" x14ac:dyDescent="0.25">
      <c r="A110" s="214" t="s">
        <v>191</v>
      </c>
      <c r="B110" s="63" t="s">
        <v>192</v>
      </c>
      <c r="C110" s="64">
        <v>65000</v>
      </c>
    </row>
    <row r="111" spans="1:3" ht="20.100000000000001" customHeight="1" x14ac:dyDescent="0.25">
      <c r="A111" s="46" t="s">
        <v>19</v>
      </c>
      <c r="B111" s="65" t="s">
        <v>193</v>
      </c>
      <c r="C111" s="20">
        <f>+C112+C114+C116</f>
        <v>1391005</v>
      </c>
    </row>
    <row r="112" spans="1:3" ht="20.100000000000001" customHeight="1" x14ac:dyDescent="0.25">
      <c r="A112" s="196" t="s">
        <v>21</v>
      </c>
      <c r="B112" s="55" t="s">
        <v>194</v>
      </c>
      <c r="C112" s="23">
        <v>695000</v>
      </c>
    </row>
    <row r="113" spans="1:3" ht="20.100000000000001" customHeight="1" x14ac:dyDescent="0.25">
      <c r="A113" s="196" t="s">
        <v>23</v>
      </c>
      <c r="B113" s="66" t="s">
        <v>195</v>
      </c>
      <c r="C113" s="23"/>
    </row>
    <row r="114" spans="1:3" ht="20.100000000000001" customHeight="1" x14ac:dyDescent="0.25">
      <c r="A114" s="196" t="s">
        <v>25</v>
      </c>
      <c r="B114" s="66" t="s">
        <v>196</v>
      </c>
      <c r="C114" s="26">
        <v>696005</v>
      </c>
    </row>
    <row r="115" spans="1:3" ht="20.100000000000001" customHeight="1" x14ac:dyDescent="0.25">
      <c r="A115" s="196" t="s">
        <v>27</v>
      </c>
      <c r="B115" s="66" t="s">
        <v>197</v>
      </c>
      <c r="C115" s="67"/>
    </row>
    <row r="116" spans="1:3" ht="20.100000000000001" customHeight="1" x14ac:dyDescent="0.25">
      <c r="A116" s="196" t="s">
        <v>29</v>
      </c>
      <c r="B116" s="68" t="s">
        <v>198</v>
      </c>
      <c r="C116" s="67"/>
    </row>
    <row r="117" spans="1:3" ht="20.100000000000001" customHeight="1" x14ac:dyDescent="0.25">
      <c r="A117" s="196" t="s">
        <v>31</v>
      </c>
      <c r="B117" s="69" t="s">
        <v>199</v>
      </c>
      <c r="C117" s="67"/>
    </row>
    <row r="118" spans="1:3" ht="20.100000000000001" customHeight="1" x14ac:dyDescent="0.25">
      <c r="A118" s="196" t="s">
        <v>200</v>
      </c>
      <c r="B118" s="215" t="s">
        <v>201</v>
      </c>
      <c r="C118" s="67"/>
    </row>
    <row r="119" spans="1:3" ht="20.100000000000001" customHeight="1" x14ac:dyDescent="0.25">
      <c r="A119" s="196" t="s">
        <v>202</v>
      </c>
      <c r="B119" s="71" t="s">
        <v>180</v>
      </c>
      <c r="C119" s="67"/>
    </row>
    <row r="120" spans="1:3" ht="20.100000000000001" customHeight="1" x14ac:dyDescent="0.25">
      <c r="A120" s="196" t="s">
        <v>203</v>
      </c>
      <c r="B120" s="71" t="s">
        <v>204</v>
      </c>
      <c r="C120" s="67"/>
    </row>
    <row r="121" spans="1:3" ht="20.100000000000001" customHeight="1" x14ac:dyDescent="0.25">
      <c r="A121" s="196" t="s">
        <v>205</v>
      </c>
      <c r="B121" s="71" t="s">
        <v>206</v>
      </c>
      <c r="C121" s="67"/>
    </row>
    <row r="122" spans="1:3" ht="20.100000000000001" customHeight="1" x14ac:dyDescent="0.25">
      <c r="A122" s="196" t="s">
        <v>207</v>
      </c>
      <c r="B122" s="71" t="s">
        <v>186</v>
      </c>
      <c r="C122" s="67"/>
    </row>
    <row r="123" spans="1:3" ht="20.100000000000001" customHeight="1" x14ac:dyDescent="0.25">
      <c r="A123" s="196" t="s">
        <v>208</v>
      </c>
      <c r="B123" s="71" t="s">
        <v>209</v>
      </c>
      <c r="C123" s="67"/>
    </row>
    <row r="124" spans="1:3" ht="20.100000000000001" customHeight="1" x14ac:dyDescent="0.25">
      <c r="A124" s="213" t="s">
        <v>210</v>
      </c>
      <c r="B124" s="71" t="s">
        <v>211</v>
      </c>
      <c r="C124" s="72"/>
    </row>
    <row r="125" spans="1:3" ht="20.100000000000001" customHeight="1" x14ac:dyDescent="0.25">
      <c r="A125" s="46" t="s">
        <v>33</v>
      </c>
      <c r="B125" s="19" t="s">
        <v>212</v>
      </c>
      <c r="C125" s="20">
        <f>+C126+C127</f>
        <v>1776493</v>
      </c>
    </row>
    <row r="126" spans="1:3" ht="20.100000000000001" customHeight="1" x14ac:dyDescent="0.25">
      <c r="A126" s="196" t="s">
        <v>35</v>
      </c>
      <c r="B126" s="73" t="s">
        <v>213</v>
      </c>
      <c r="C126" s="23">
        <v>1776493</v>
      </c>
    </row>
    <row r="127" spans="1:3" ht="20.100000000000001" customHeight="1" x14ac:dyDescent="0.25">
      <c r="A127" s="199" t="s">
        <v>37</v>
      </c>
      <c r="B127" s="66" t="s">
        <v>214</v>
      </c>
      <c r="C127" s="30"/>
    </row>
    <row r="128" spans="1:3" ht="20.100000000000001" customHeight="1" x14ac:dyDescent="0.25">
      <c r="A128" s="46" t="s">
        <v>47</v>
      </c>
      <c r="B128" s="19" t="s">
        <v>215</v>
      </c>
      <c r="C128" s="20">
        <f>+C95+C111+C125</f>
        <v>38645507</v>
      </c>
    </row>
    <row r="129" spans="1:3" ht="20.100000000000001" customHeight="1" x14ac:dyDescent="0.25">
      <c r="A129" s="46" t="s">
        <v>61</v>
      </c>
      <c r="B129" s="19" t="s">
        <v>216</v>
      </c>
      <c r="C129" s="20">
        <f>+C130+C131+C132</f>
        <v>0</v>
      </c>
    </row>
    <row r="130" spans="1:3" ht="20.100000000000001" customHeight="1" x14ac:dyDescent="0.25">
      <c r="A130" s="196" t="s">
        <v>63</v>
      </c>
      <c r="B130" s="73" t="s">
        <v>217</v>
      </c>
      <c r="C130" s="67"/>
    </row>
    <row r="131" spans="1:3" ht="20.100000000000001" customHeight="1" x14ac:dyDescent="0.25">
      <c r="A131" s="196" t="s">
        <v>65</v>
      </c>
      <c r="B131" s="73" t="s">
        <v>218</v>
      </c>
      <c r="C131" s="67"/>
    </row>
    <row r="132" spans="1:3" ht="20.100000000000001" customHeight="1" x14ac:dyDescent="0.25">
      <c r="A132" s="213" t="s">
        <v>67</v>
      </c>
      <c r="B132" s="74" t="s">
        <v>219</v>
      </c>
      <c r="C132" s="67"/>
    </row>
    <row r="133" spans="1:3" ht="20.100000000000001" customHeight="1" x14ac:dyDescent="0.25">
      <c r="A133" s="46" t="s">
        <v>83</v>
      </c>
      <c r="B133" s="19" t="s">
        <v>220</v>
      </c>
      <c r="C133" s="20">
        <f>+C134+C135+C136+C137</f>
        <v>0</v>
      </c>
    </row>
    <row r="134" spans="1:3" ht="20.100000000000001" customHeight="1" x14ac:dyDescent="0.25">
      <c r="A134" s="196" t="s">
        <v>85</v>
      </c>
      <c r="B134" s="73" t="s">
        <v>221</v>
      </c>
      <c r="C134" s="67"/>
    </row>
    <row r="135" spans="1:3" ht="20.100000000000001" customHeight="1" x14ac:dyDescent="0.25">
      <c r="A135" s="196" t="s">
        <v>87</v>
      </c>
      <c r="B135" s="73" t="s">
        <v>222</v>
      </c>
      <c r="C135" s="67"/>
    </row>
    <row r="136" spans="1:3" ht="20.100000000000001" customHeight="1" x14ac:dyDescent="0.25">
      <c r="A136" s="196" t="s">
        <v>89</v>
      </c>
      <c r="B136" s="73" t="s">
        <v>223</v>
      </c>
      <c r="C136" s="67"/>
    </row>
    <row r="137" spans="1:3" ht="20.100000000000001" customHeight="1" x14ac:dyDescent="0.25">
      <c r="A137" s="213" t="s">
        <v>91</v>
      </c>
      <c r="B137" s="74" t="s">
        <v>224</v>
      </c>
      <c r="C137" s="67"/>
    </row>
    <row r="138" spans="1:3" ht="20.100000000000001" customHeight="1" x14ac:dyDescent="0.25">
      <c r="A138" s="46" t="s">
        <v>95</v>
      </c>
      <c r="B138" s="19" t="s">
        <v>225</v>
      </c>
      <c r="C138" s="20">
        <f>+C139+C140+C141+C142</f>
        <v>15927793</v>
      </c>
    </row>
    <row r="139" spans="1:3" ht="20.100000000000001" customHeight="1" x14ac:dyDescent="0.25">
      <c r="A139" s="196" t="s">
        <v>97</v>
      </c>
      <c r="B139" s="73" t="s">
        <v>226</v>
      </c>
      <c r="C139" s="67"/>
    </row>
    <row r="140" spans="1:3" ht="20.100000000000001" customHeight="1" x14ac:dyDescent="0.25">
      <c r="A140" s="196" t="s">
        <v>99</v>
      </c>
      <c r="B140" s="73" t="s">
        <v>227</v>
      </c>
      <c r="C140" s="67">
        <v>1132306</v>
      </c>
    </row>
    <row r="141" spans="1:3" ht="20.100000000000001" customHeight="1" x14ac:dyDescent="0.25">
      <c r="A141" s="196" t="s">
        <v>101</v>
      </c>
      <c r="B141" s="73" t="s">
        <v>228</v>
      </c>
      <c r="C141" s="67"/>
    </row>
    <row r="142" spans="1:3" ht="20.100000000000001" customHeight="1" x14ac:dyDescent="0.25">
      <c r="A142" s="213" t="s">
        <v>103</v>
      </c>
      <c r="B142" s="74" t="s">
        <v>361</v>
      </c>
      <c r="C142" s="67">
        <v>14795487</v>
      </c>
    </row>
    <row r="143" spans="1:3" ht="20.100000000000001" customHeight="1" x14ac:dyDescent="0.25">
      <c r="A143" s="46" t="s">
        <v>105</v>
      </c>
      <c r="B143" s="19" t="s">
        <v>230</v>
      </c>
      <c r="C143" s="75">
        <f>+C144+C145+C146+C147</f>
        <v>0</v>
      </c>
    </row>
    <row r="144" spans="1:3" ht="20.100000000000001" customHeight="1" x14ac:dyDescent="0.25">
      <c r="A144" s="196" t="s">
        <v>107</v>
      </c>
      <c r="B144" s="73" t="s">
        <v>231</v>
      </c>
      <c r="C144" s="67"/>
    </row>
    <row r="145" spans="1:3" ht="20.100000000000001" customHeight="1" x14ac:dyDescent="0.25">
      <c r="A145" s="196" t="s">
        <v>109</v>
      </c>
      <c r="B145" s="73" t="s">
        <v>232</v>
      </c>
      <c r="C145" s="67"/>
    </row>
    <row r="146" spans="1:3" ht="20.100000000000001" customHeight="1" x14ac:dyDescent="0.25">
      <c r="A146" s="196" t="s">
        <v>111</v>
      </c>
      <c r="B146" s="73" t="s">
        <v>233</v>
      </c>
      <c r="C146" s="67"/>
    </row>
    <row r="147" spans="1:3" ht="20.100000000000001" customHeight="1" x14ac:dyDescent="0.25">
      <c r="A147" s="196" t="s">
        <v>113</v>
      </c>
      <c r="B147" s="73" t="s">
        <v>234</v>
      </c>
      <c r="C147" s="67"/>
    </row>
    <row r="148" spans="1:3" ht="20.100000000000001" customHeight="1" x14ac:dyDescent="0.25">
      <c r="A148" s="46" t="s">
        <v>115</v>
      </c>
      <c r="B148" s="19" t="s">
        <v>235</v>
      </c>
      <c r="C148" s="76">
        <f>+C129+C133+C138+C143</f>
        <v>15927793</v>
      </c>
    </row>
    <row r="149" spans="1:3" ht="20.100000000000001" customHeight="1" x14ac:dyDescent="0.25">
      <c r="A149" s="216" t="s">
        <v>117</v>
      </c>
      <c r="B149" s="78" t="s">
        <v>236</v>
      </c>
      <c r="C149" s="76">
        <f>+C128+C148</f>
        <v>54573300</v>
      </c>
    </row>
    <row r="150" spans="1:3" ht="20.100000000000001" customHeight="1" x14ac:dyDescent="0.25">
      <c r="A150" s="217"/>
      <c r="B150" s="218"/>
      <c r="C150" s="219"/>
    </row>
    <row r="151" spans="1:3" ht="20.100000000000001" customHeight="1" x14ac:dyDescent="0.25">
      <c r="A151" s="220" t="s">
        <v>362</v>
      </c>
      <c r="B151" s="221"/>
      <c r="C151" s="222">
        <v>2</v>
      </c>
    </row>
    <row r="152" spans="1:3" ht="20.100000000000001" customHeight="1" x14ac:dyDescent="0.25">
      <c r="A152" s="220" t="s">
        <v>363</v>
      </c>
      <c r="B152" s="221"/>
      <c r="C152" s="222">
        <v>1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opLeftCell="A35" zoomScaleNormal="100" workbookViewId="0">
      <selection activeCell="B43" sqref="B43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  <col min="4" max="1025" width="8.7109375" customWidth="1"/>
  </cols>
  <sheetData>
    <row r="1" spans="1:3" x14ac:dyDescent="0.25">
      <c r="A1" s="223"/>
      <c r="B1" s="181" t="s">
        <v>401</v>
      </c>
    </row>
    <row r="3" spans="1:3" ht="24.95" customHeight="1" x14ac:dyDescent="0.25">
      <c r="A3" s="182" t="s">
        <v>364</v>
      </c>
      <c r="B3" s="183" t="s">
        <v>365</v>
      </c>
      <c r="C3" s="224"/>
    </row>
    <row r="4" spans="1:3" ht="20.100000000000001" customHeight="1" x14ac:dyDescent="0.25">
      <c r="A4" s="225"/>
      <c r="B4" s="186" t="s">
        <v>353</v>
      </c>
      <c r="C4" s="226"/>
    </row>
    <row r="5" spans="1:3" ht="20.100000000000001" customHeight="1" x14ac:dyDescent="0.25">
      <c r="A5" s="188"/>
      <c r="B5" s="188"/>
      <c r="C5" s="189" t="s">
        <v>238</v>
      </c>
    </row>
    <row r="6" spans="1:3" ht="20.100000000000001" customHeight="1" x14ac:dyDescent="0.25">
      <c r="A6" s="190" t="s">
        <v>354</v>
      </c>
      <c r="B6" s="191" t="s">
        <v>355</v>
      </c>
      <c r="C6" s="227" t="s">
        <v>356</v>
      </c>
    </row>
    <row r="7" spans="1:3" ht="20.100000000000001" customHeight="1" x14ac:dyDescent="0.25">
      <c r="A7" s="46">
        <v>1</v>
      </c>
      <c r="B7" s="47">
        <v>2</v>
      </c>
      <c r="C7" s="48">
        <v>3</v>
      </c>
    </row>
    <row r="8" spans="1:3" ht="20.100000000000001" customHeight="1" x14ac:dyDescent="0.25">
      <c r="A8" s="193"/>
      <c r="B8" s="194" t="s">
        <v>239</v>
      </c>
      <c r="C8" s="228"/>
    </row>
    <row r="9" spans="1:3" ht="20.100000000000001" customHeight="1" x14ac:dyDescent="0.25">
      <c r="A9" s="46" t="s">
        <v>5</v>
      </c>
      <c r="B9" s="19" t="s">
        <v>366</v>
      </c>
      <c r="C9" s="20">
        <f>SUM(C10:C19)</f>
        <v>187921</v>
      </c>
    </row>
    <row r="10" spans="1:3" ht="20.100000000000001" customHeight="1" x14ac:dyDescent="0.25">
      <c r="A10" s="212" t="s">
        <v>7</v>
      </c>
      <c r="B10" s="53" t="s">
        <v>64</v>
      </c>
      <c r="C10" s="54"/>
    </row>
    <row r="11" spans="1:3" ht="20.100000000000001" customHeight="1" x14ac:dyDescent="0.25">
      <c r="A11" s="197" t="s">
        <v>9</v>
      </c>
      <c r="B11" s="55" t="s">
        <v>66</v>
      </c>
      <c r="C11" s="26"/>
    </row>
    <row r="12" spans="1:3" ht="20.100000000000001" customHeight="1" x14ac:dyDescent="0.25">
      <c r="A12" s="197" t="s">
        <v>11</v>
      </c>
      <c r="B12" s="55" t="s">
        <v>68</v>
      </c>
      <c r="C12" s="26"/>
    </row>
    <row r="13" spans="1:3" ht="20.100000000000001" customHeight="1" x14ac:dyDescent="0.25">
      <c r="A13" s="197" t="s">
        <v>13</v>
      </c>
      <c r="B13" s="55" t="s">
        <v>70</v>
      </c>
      <c r="C13" s="26">
        <v>35000</v>
      </c>
    </row>
    <row r="14" spans="1:3" ht="20.100000000000001" customHeight="1" x14ac:dyDescent="0.25">
      <c r="A14" s="197" t="s">
        <v>15</v>
      </c>
      <c r="B14" s="55" t="s">
        <v>72</v>
      </c>
      <c r="C14" s="26">
        <v>150000</v>
      </c>
    </row>
    <row r="15" spans="1:3" ht="15.95" customHeight="1" x14ac:dyDescent="0.25">
      <c r="A15" s="197" t="s">
        <v>17</v>
      </c>
      <c r="B15" s="55" t="s">
        <v>74</v>
      </c>
      <c r="C15" s="26"/>
    </row>
    <row r="16" spans="1:3" ht="15.95" customHeight="1" x14ac:dyDescent="0.25">
      <c r="A16" s="197" t="s">
        <v>175</v>
      </c>
      <c r="B16" s="74" t="s">
        <v>367</v>
      </c>
      <c r="C16" s="26"/>
    </row>
    <row r="17" spans="1:3" ht="15.95" customHeight="1" x14ac:dyDescent="0.25">
      <c r="A17" s="197" t="s">
        <v>177</v>
      </c>
      <c r="B17" s="55" t="s">
        <v>78</v>
      </c>
      <c r="C17" s="107">
        <v>1</v>
      </c>
    </row>
    <row r="18" spans="1:3" ht="15.95" customHeight="1" x14ac:dyDescent="0.25">
      <c r="A18" s="197" t="s">
        <v>179</v>
      </c>
      <c r="B18" s="55" t="s">
        <v>80</v>
      </c>
      <c r="C18" s="26"/>
    </row>
    <row r="19" spans="1:3" ht="15.95" customHeight="1" x14ac:dyDescent="0.25">
      <c r="A19" s="197" t="s">
        <v>181</v>
      </c>
      <c r="B19" s="74" t="s">
        <v>82</v>
      </c>
      <c r="C19" s="30">
        <v>2920</v>
      </c>
    </row>
    <row r="20" spans="1:3" ht="15.95" customHeight="1" x14ac:dyDescent="0.25">
      <c r="A20" s="46" t="s">
        <v>19</v>
      </c>
      <c r="B20" s="19" t="s">
        <v>368</v>
      </c>
      <c r="C20" s="20">
        <f>SUM(C21:C23)</f>
        <v>0</v>
      </c>
    </row>
    <row r="21" spans="1:3" ht="15.95" customHeight="1" x14ac:dyDescent="0.25">
      <c r="A21" s="197" t="s">
        <v>21</v>
      </c>
      <c r="B21" s="73" t="s">
        <v>22</v>
      </c>
      <c r="C21" s="26"/>
    </row>
    <row r="22" spans="1:3" ht="15.95" customHeight="1" x14ac:dyDescent="0.25">
      <c r="A22" s="197" t="s">
        <v>23</v>
      </c>
      <c r="B22" s="55" t="s">
        <v>369</v>
      </c>
      <c r="C22" s="26"/>
    </row>
    <row r="23" spans="1:3" ht="15.95" customHeight="1" x14ac:dyDescent="0.25">
      <c r="A23" s="197" t="s">
        <v>25</v>
      </c>
      <c r="B23" s="55" t="s">
        <v>370</v>
      </c>
      <c r="C23" s="26"/>
    </row>
    <row r="24" spans="1:3" ht="15.95" customHeight="1" x14ac:dyDescent="0.25">
      <c r="A24" s="197" t="s">
        <v>27</v>
      </c>
      <c r="B24" s="55" t="s">
        <v>371</v>
      </c>
      <c r="C24" s="26"/>
    </row>
    <row r="25" spans="1:3" ht="15.95" customHeight="1" x14ac:dyDescent="0.25">
      <c r="A25" s="46" t="s">
        <v>33</v>
      </c>
      <c r="B25" s="19" t="s">
        <v>247</v>
      </c>
      <c r="C25" s="37"/>
    </row>
    <row r="26" spans="1:3" ht="15.95" customHeight="1" x14ac:dyDescent="0.25">
      <c r="A26" s="46" t="s">
        <v>47</v>
      </c>
      <c r="B26" s="19" t="s">
        <v>372</v>
      </c>
      <c r="C26" s="20">
        <f>+C27+C28</f>
        <v>0</v>
      </c>
    </row>
    <row r="27" spans="1:3" ht="15.95" customHeight="1" x14ac:dyDescent="0.25">
      <c r="A27" s="196" t="s">
        <v>49</v>
      </c>
      <c r="B27" s="73" t="s">
        <v>369</v>
      </c>
      <c r="C27" s="23"/>
    </row>
    <row r="28" spans="1:3" ht="15.95" customHeight="1" x14ac:dyDescent="0.25">
      <c r="A28" s="196" t="s">
        <v>55</v>
      </c>
      <c r="B28" s="55" t="s">
        <v>373</v>
      </c>
      <c r="C28" s="107"/>
    </row>
    <row r="29" spans="1:3" ht="15.95" customHeight="1" x14ac:dyDescent="0.25">
      <c r="A29" s="197" t="s">
        <v>57</v>
      </c>
      <c r="B29" s="229" t="s">
        <v>374</v>
      </c>
      <c r="C29" s="64"/>
    </row>
    <row r="30" spans="1:3" ht="15.95" customHeight="1" x14ac:dyDescent="0.25">
      <c r="A30" s="46" t="s">
        <v>61</v>
      </c>
      <c r="B30" s="19" t="s">
        <v>375</v>
      </c>
      <c r="C30" s="20">
        <f>+C31+C32+C33</f>
        <v>0</v>
      </c>
    </row>
    <row r="31" spans="1:3" ht="15.95" customHeight="1" x14ac:dyDescent="0.25">
      <c r="A31" s="196" t="s">
        <v>63</v>
      </c>
      <c r="B31" s="73" t="s">
        <v>86</v>
      </c>
      <c r="C31" s="23"/>
    </row>
    <row r="32" spans="1:3" ht="15.95" customHeight="1" x14ac:dyDescent="0.25">
      <c r="A32" s="196" t="s">
        <v>65</v>
      </c>
      <c r="B32" s="55" t="s">
        <v>88</v>
      </c>
      <c r="C32" s="107"/>
    </row>
    <row r="33" spans="1:3" ht="15.95" customHeight="1" x14ac:dyDescent="0.25">
      <c r="A33" s="197" t="s">
        <v>67</v>
      </c>
      <c r="B33" s="229" t="s">
        <v>90</v>
      </c>
      <c r="C33" s="64"/>
    </row>
    <row r="34" spans="1:3" ht="15.95" customHeight="1" x14ac:dyDescent="0.25">
      <c r="A34" s="46" t="s">
        <v>83</v>
      </c>
      <c r="B34" s="19" t="s">
        <v>248</v>
      </c>
      <c r="C34" s="37"/>
    </row>
    <row r="35" spans="1:3" ht="15.95" customHeight="1" x14ac:dyDescent="0.25">
      <c r="A35" s="46" t="s">
        <v>95</v>
      </c>
      <c r="B35" s="19" t="s">
        <v>330</v>
      </c>
      <c r="C35" s="230"/>
    </row>
    <row r="36" spans="1:3" ht="20.100000000000001" customHeight="1" x14ac:dyDescent="0.25">
      <c r="A36" s="46" t="s">
        <v>105</v>
      </c>
      <c r="B36" s="19" t="s">
        <v>376</v>
      </c>
      <c r="C36" s="211">
        <f>+C9+C20+C25+C26+C30+C34+C35</f>
        <v>187921</v>
      </c>
    </row>
    <row r="37" spans="1:3" ht="20.100000000000001" customHeight="1" x14ac:dyDescent="0.25">
      <c r="A37" s="231" t="s">
        <v>115</v>
      </c>
      <c r="B37" s="19" t="s">
        <v>377</v>
      </c>
      <c r="C37" s="211">
        <f>+C38+C39+C40</f>
        <v>15490945</v>
      </c>
    </row>
    <row r="38" spans="1:3" ht="20.100000000000001" customHeight="1" x14ac:dyDescent="0.25">
      <c r="A38" s="196" t="s">
        <v>378</v>
      </c>
      <c r="B38" s="73" t="s">
        <v>255</v>
      </c>
      <c r="C38" s="23">
        <v>695458</v>
      </c>
    </row>
    <row r="39" spans="1:3" ht="20.100000000000001" customHeight="1" x14ac:dyDescent="0.25">
      <c r="A39" s="196" t="s">
        <v>379</v>
      </c>
      <c r="B39" s="55" t="s">
        <v>257</v>
      </c>
      <c r="C39" s="107"/>
    </row>
    <row r="40" spans="1:3" ht="20.100000000000001" customHeight="1" x14ac:dyDescent="0.25">
      <c r="A40" s="197" t="s">
        <v>380</v>
      </c>
      <c r="B40" s="229" t="s">
        <v>381</v>
      </c>
      <c r="C40" s="64">
        <v>14795487</v>
      </c>
    </row>
    <row r="41" spans="1:3" ht="20.100000000000001" customHeight="1" x14ac:dyDescent="0.25">
      <c r="A41" s="231" t="s">
        <v>117</v>
      </c>
      <c r="B41" s="232" t="s">
        <v>382</v>
      </c>
      <c r="C41" s="211">
        <f>+C36+C37</f>
        <v>15678866</v>
      </c>
    </row>
    <row r="42" spans="1:3" ht="20.100000000000001" customHeight="1" x14ac:dyDescent="0.25">
      <c r="A42" s="206"/>
      <c r="B42" s="207"/>
      <c r="C42" s="42"/>
    </row>
    <row r="43" spans="1:3" ht="20.100000000000001" customHeight="1" x14ac:dyDescent="0.25">
      <c r="B43" s="181" t="s">
        <v>401</v>
      </c>
      <c r="C43" s="233"/>
    </row>
    <row r="44" spans="1:3" ht="20.100000000000001" customHeight="1" x14ac:dyDescent="0.25">
      <c r="A44" s="209"/>
      <c r="B44" s="210" t="s">
        <v>240</v>
      </c>
      <c r="C44" s="211"/>
    </row>
    <row r="45" spans="1:3" ht="20.100000000000001" customHeight="1" x14ac:dyDescent="0.25">
      <c r="A45" s="46" t="s">
        <v>5</v>
      </c>
      <c r="B45" s="19" t="s">
        <v>383</v>
      </c>
      <c r="C45" s="20">
        <f>SUM(C46:C50)</f>
        <v>15678866</v>
      </c>
    </row>
    <row r="46" spans="1:3" ht="20.100000000000001" customHeight="1" x14ac:dyDescent="0.25">
      <c r="A46" s="197" t="s">
        <v>7</v>
      </c>
      <c r="B46" s="73" t="s">
        <v>168</v>
      </c>
      <c r="C46" s="23">
        <v>9919157</v>
      </c>
    </row>
    <row r="47" spans="1:3" ht="20.100000000000001" customHeight="1" x14ac:dyDescent="0.25">
      <c r="A47" s="197" t="s">
        <v>9</v>
      </c>
      <c r="B47" s="55" t="s">
        <v>169</v>
      </c>
      <c r="C47" s="26">
        <v>1872350</v>
      </c>
    </row>
    <row r="48" spans="1:3" ht="20.100000000000001" customHeight="1" x14ac:dyDescent="0.25">
      <c r="A48" s="197" t="s">
        <v>11</v>
      </c>
      <c r="B48" s="55" t="s">
        <v>170</v>
      </c>
      <c r="C48" s="26">
        <v>3887359</v>
      </c>
    </row>
    <row r="49" spans="1:3" ht="20.100000000000001" customHeight="1" x14ac:dyDescent="0.25">
      <c r="A49" s="197" t="s">
        <v>13</v>
      </c>
      <c r="B49" s="55" t="s">
        <v>171</v>
      </c>
      <c r="C49" s="26"/>
    </row>
    <row r="50" spans="1:3" ht="20.100000000000001" customHeight="1" x14ac:dyDescent="0.25">
      <c r="A50" s="197" t="s">
        <v>15</v>
      </c>
      <c r="B50" s="55" t="s">
        <v>173</v>
      </c>
      <c r="C50" s="26"/>
    </row>
    <row r="51" spans="1:3" ht="20.100000000000001" customHeight="1" x14ac:dyDescent="0.25">
      <c r="A51" s="46" t="s">
        <v>19</v>
      </c>
      <c r="B51" s="19" t="s">
        <v>384</v>
      </c>
      <c r="C51" s="20">
        <f>SUM(C52:C54)</f>
        <v>0</v>
      </c>
    </row>
    <row r="52" spans="1:3" ht="20.100000000000001" customHeight="1" x14ac:dyDescent="0.25">
      <c r="A52" s="197" t="s">
        <v>21</v>
      </c>
      <c r="B52" s="73" t="s">
        <v>194</v>
      </c>
      <c r="C52" s="23"/>
    </row>
    <row r="53" spans="1:3" ht="20.100000000000001" customHeight="1" x14ac:dyDescent="0.25">
      <c r="A53" s="197" t="s">
        <v>23</v>
      </c>
      <c r="B53" s="55" t="s">
        <v>196</v>
      </c>
      <c r="C53" s="26"/>
    </row>
    <row r="54" spans="1:3" ht="20.100000000000001" customHeight="1" x14ac:dyDescent="0.25">
      <c r="A54" s="197" t="s">
        <v>25</v>
      </c>
      <c r="B54" s="55" t="s">
        <v>385</v>
      </c>
      <c r="C54" s="26"/>
    </row>
    <row r="55" spans="1:3" ht="20.100000000000001" customHeight="1" x14ac:dyDescent="0.25">
      <c r="A55" s="197" t="s">
        <v>27</v>
      </c>
      <c r="B55" s="55" t="s">
        <v>386</v>
      </c>
      <c r="C55" s="26"/>
    </row>
    <row r="56" spans="1:3" ht="20.100000000000001" customHeight="1" x14ac:dyDescent="0.25">
      <c r="A56" s="46" t="s">
        <v>33</v>
      </c>
      <c r="B56" s="234" t="s">
        <v>387</v>
      </c>
      <c r="C56" s="20">
        <f>+C45+C51</f>
        <v>15678866</v>
      </c>
    </row>
    <row r="57" spans="1:3" ht="20.100000000000001" customHeight="1" x14ac:dyDescent="0.25">
      <c r="A57" s="235"/>
      <c r="B57" s="236"/>
      <c r="C57" s="237"/>
    </row>
    <row r="58" spans="1:3" ht="20.100000000000001" customHeight="1" x14ac:dyDescent="0.25">
      <c r="A58" s="220" t="s">
        <v>362</v>
      </c>
      <c r="B58" s="221"/>
      <c r="C58" s="222">
        <v>4</v>
      </c>
    </row>
    <row r="59" spans="1:3" ht="20.100000000000001" customHeight="1" x14ac:dyDescent="0.25">
      <c r="A59" s="220" t="s">
        <v>363</v>
      </c>
      <c r="B59" s="221"/>
      <c r="C59" s="222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22" zoomScaleNormal="100" workbookViewId="0">
      <selection activeCell="I42" sqref="I42"/>
    </sheetView>
  </sheetViews>
  <sheetFormatPr defaultRowHeight="15" x14ac:dyDescent="0.25"/>
  <cols>
    <col min="1" max="1" width="25.7109375" customWidth="1"/>
    <col min="2" max="2" width="14" customWidth="1"/>
    <col min="3" max="3" width="10.42578125" customWidth="1"/>
    <col min="4" max="4" width="10.5703125" customWidth="1"/>
    <col min="5" max="5" width="11.5703125" customWidth="1"/>
    <col min="6" max="6" width="11.85546875" customWidth="1"/>
    <col min="7" max="1025" width="8.7109375" customWidth="1"/>
  </cols>
  <sheetData>
    <row r="1" spans="1:6" x14ac:dyDescent="0.25">
      <c r="A1" t="s">
        <v>402</v>
      </c>
    </row>
    <row r="2" spans="1:6" ht="15.75" customHeight="1" x14ac:dyDescent="0.25">
      <c r="A2" s="1" t="s">
        <v>388</v>
      </c>
      <c r="B2" s="1"/>
      <c r="C2" s="1"/>
      <c r="D2" s="1"/>
      <c r="E2" s="1"/>
      <c r="F2" s="1"/>
    </row>
    <row r="3" spans="1:6" x14ac:dyDescent="0.25">
      <c r="A3" s="238"/>
      <c r="B3" s="239"/>
      <c r="C3" s="239"/>
      <c r="D3" s="239"/>
      <c r="E3" s="239"/>
      <c r="F3" s="240" t="s">
        <v>238</v>
      </c>
    </row>
    <row r="4" spans="1:6" ht="48" x14ac:dyDescent="0.25">
      <c r="A4" s="241" t="s">
        <v>389</v>
      </c>
      <c r="B4" s="242" t="s">
        <v>345</v>
      </c>
      <c r="C4" s="242" t="s">
        <v>346</v>
      </c>
      <c r="D4" s="242" t="s">
        <v>347</v>
      </c>
      <c r="E4" s="242" t="s">
        <v>4</v>
      </c>
      <c r="F4" s="243" t="s">
        <v>348</v>
      </c>
    </row>
    <row r="5" spans="1:6" x14ac:dyDescent="0.25">
      <c r="A5" s="244">
        <v>1</v>
      </c>
      <c r="B5" s="245">
        <v>2</v>
      </c>
      <c r="C5" s="245">
        <v>3</v>
      </c>
      <c r="D5" s="245">
        <v>4</v>
      </c>
      <c r="E5" s="245">
        <v>5</v>
      </c>
      <c r="F5" s="246">
        <v>6</v>
      </c>
    </row>
    <row r="6" spans="1:6" ht="26.25" customHeight="1" x14ac:dyDescent="0.25">
      <c r="A6" s="167" t="s">
        <v>390</v>
      </c>
      <c r="B6" s="168">
        <v>86000</v>
      </c>
      <c r="C6" s="169"/>
      <c r="D6" s="168"/>
      <c r="E6" s="168">
        <v>86000</v>
      </c>
      <c r="F6" s="247">
        <f t="shared" ref="F6:F24" si="0">B6-D6-E6</f>
        <v>0</v>
      </c>
    </row>
    <row r="7" spans="1:6" ht="17.25" customHeight="1" x14ac:dyDescent="0.25">
      <c r="A7" s="167" t="s">
        <v>391</v>
      </c>
      <c r="B7" s="168">
        <v>100000</v>
      </c>
      <c r="C7" s="169"/>
      <c r="D7" s="168"/>
      <c r="E7" s="168">
        <v>100000</v>
      </c>
      <c r="F7" s="247">
        <f t="shared" si="0"/>
        <v>0</v>
      </c>
    </row>
    <row r="8" spans="1:6" ht="16.5" customHeight="1" x14ac:dyDescent="0.25">
      <c r="A8" s="167" t="s">
        <v>392</v>
      </c>
      <c r="B8" s="168">
        <v>149000</v>
      </c>
      <c r="C8" s="169"/>
      <c r="D8" s="168"/>
      <c r="E8" s="168">
        <v>149000</v>
      </c>
      <c r="F8" s="247">
        <f t="shared" si="0"/>
        <v>0</v>
      </c>
    </row>
    <row r="9" spans="1:6" x14ac:dyDescent="0.25">
      <c r="A9" s="167" t="s">
        <v>393</v>
      </c>
      <c r="B9" s="168">
        <v>360000</v>
      </c>
      <c r="C9" s="169"/>
      <c r="D9" s="168"/>
      <c r="E9" s="168">
        <v>360000</v>
      </c>
      <c r="F9" s="247">
        <f t="shared" si="0"/>
        <v>0</v>
      </c>
    </row>
    <row r="10" spans="1:6" x14ac:dyDescent="0.25">
      <c r="A10" s="167"/>
      <c r="B10" s="168"/>
      <c r="C10" s="169"/>
      <c r="D10" s="168"/>
      <c r="E10" s="168"/>
      <c r="F10" s="247">
        <f t="shared" si="0"/>
        <v>0</v>
      </c>
    </row>
    <row r="11" spans="1:6" x14ac:dyDescent="0.25">
      <c r="A11" s="167"/>
      <c r="B11" s="168"/>
      <c r="C11" s="169"/>
      <c r="D11" s="168"/>
      <c r="E11" s="168"/>
      <c r="F11" s="247">
        <f t="shared" si="0"/>
        <v>0</v>
      </c>
    </row>
    <row r="12" spans="1:6" x14ac:dyDescent="0.25">
      <c r="A12" s="167"/>
      <c r="B12" s="168"/>
      <c r="C12" s="169"/>
      <c r="D12" s="168"/>
      <c r="E12" s="168"/>
      <c r="F12" s="247">
        <f t="shared" si="0"/>
        <v>0</v>
      </c>
    </row>
    <row r="13" spans="1:6" x14ac:dyDescent="0.25">
      <c r="A13" s="167"/>
      <c r="B13" s="168"/>
      <c r="C13" s="169"/>
      <c r="D13" s="168"/>
      <c r="E13" s="168"/>
      <c r="F13" s="247">
        <f t="shared" si="0"/>
        <v>0</v>
      </c>
    </row>
    <row r="14" spans="1:6" x14ac:dyDescent="0.25">
      <c r="A14" s="167"/>
      <c r="B14" s="168"/>
      <c r="C14" s="169"/>
      <c r="D14" s="168"/>
      <c r="E14" s="168"/>
      <c r="F14" s="247">
        <f t="shared" si="0"/>
        <v>0</v>
      </c>
    </row>
    <row r="15" spans="1:6" x14ac:dyDescent="0.25">
      <c r="A15" s="167"/>
      <c r="B15" s="168"/>
      <c r="C15" s="169"/>
      <c r="D15" s="168"/>
      <c r="E15" s="168"/>
      <c r="F15" s="247">
        <f t="shared" si="0"/>
        <v>0</v>
      </c>
    </row>
    <row r="16" spans="1:6" x14ac:dyDescent="0.25">
      <c r="A16" s="167"/>
      <c r="B16" s="168"/>
      <c r="C16" s="169"/>
      <c r="D16" s="168"/>
      <c r="E16" s="168"/>
      <c r="F16" s="247">
        <f t="shared" si="0"/>
        <v>0</v>
      </c>
    </row>
    <row r="17" spans="1:6" x14ac:dyDescent="0.25">
      <c r="A17" s="167"/>
      <c r="B17" s="168"/>
      <c r="C17" s="169"/>
      <c r="D17" s="168"/>
      <c r="E17" s="168"/>
      <c r="F17" s="247">
        <f t="shared" si="0"/>
        <v>0</v>
      </c>
    </row>
    <row r="18" spans="1:6" x14ac:dyDescent="0.25">
      <c r="A18" s="167"/>
      <c r="B18" s="168"/>
      <c r="C18" s="169"/>
      <c r="D18" s="168"/>
      <c r="E18" s="168"/>
      <c r="F18" s="247">
        <f t="shared" si="0"/>
        <v>0</v>
      </c>
    </row>
    <row r="19" spans="1:6" x14ac:dyDescent="0.25">
      <c r="A19" s="167"/>
      <c r="B19" s="168"/>
      <c r="C19" s="169"/>
      <c r="D19" s="168"/>
      <c r="E19" s="168"/>
      <c r="F19" s="247">
        <f t="shared" si="0"/>
        <v>0</v>
      </c>
    </row>
    <row r="20" spans="1:6" x14ac:dyDescent="0.25">
      <c r="A20" s="167"/>
      <c r="B20" s="168"/>
      <c r="C20" s="169"/>
      <c r="D20" s="168"/>
      <c r="E20" s="168"/>
      <c r="F20" s="247">
        <f t="shared" si="0"/>
        <v>0</v>
      </c>
    </row>
    <row r="21" spans="1:6" x14ac:dyDescent="0.25">
      <c r="A21" s="167"/>
      <c r="B21" s="168"/>
      <c r="C21" s="169"/>
      <c r="D21" s="168"/>
      <c r="E21" s="168"/>
      <c r="F21" s="247">
        <f t="shared" si="0"/>
        <v>0</v>
      </c>
    </row>
    <row r="22" spans="1:6" x14ac:dyDescent="0.25">
      <c r="A22" s="167"/>
      <c r="B22" s="168"/>
      <c r="C22" s="169"/>
      <c r="D22" s="168"/>
      <c r="E22" s="168"/>
      <c r="F22" s="247">
        <f t="shared" si="0"/>
        <v>0</v>
      </c>
    </row>
    <row r="23" spans="1:6" x14ac:dyDescent="0.25">
      <c r="A23" s="167"/>
      <c r="B23" s="168"/>
      <c r="C23" s="169"/>
      <c r="D23" s="168"/>
      <c r="E23" s="168"/>
      <c r="F23" s="247">
        <f t="shared" si="0"/>
        <v>0</v>
      </c>
    </row>
    <row r="24" spans="1:6" x14ac:dyDescent="0.25">
      <c r="A24" s="171"/>
      <c r="B24" s="172"/>
      <c r="C24" s="173"/>
      <c r="D24" s="172"/>
      <c r="E24" s="172"/>
      <c r="F24" s="248">
        <f t="shared" si="0"/>
        <v>0</v>
      </c>
    </row>
    <row r="25" spans="1:6" x14ac:dyDescent="0.25">
      <c r="A25" s="249" t="s">
        <v>351</v>
      </c>
      <c r="B25" s="250">
        <f>SUM(B6:B24)</f>
        <v>695000</v>
      </c>
      <c r="C25" s="251"/>
      <c r="D25" s="250">
        <f>SUM(D6:D24)</f>
        <v>0</v>
      </c>
      <c r="E25" s="250">
        <f>SUM(E6:E24)</f>
        <v>695000</v>
      </c>
      <c r="F25" s="252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1.melléklet</vt:lpstr>
      <vt:lpstr>2.1 melléklet</vt:lpstr>
      <vt:lpstr>2.2.melléklet</vt:lpstr>
      <vt:lpstr>3.melléklet</vt:lpstr>
      <vt:lpstr>4.melléklet</vt:lpstr>
      <vt:lpstr>5. melléklet</vt:lpstr>
      <vt:lpstr>6.1 melléklet</vt:lpstr>
      <vt:lpstr>6.2 melléklet</vt:lpstr>
      <vt:lpstr>7.melléklet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revision>47</cp:revision>
  <cp:lastPrinted>2019-11-25T15:36:01Z</cp:lastPrinted>
  <dcterms:created xsi:type="dcterms:W3CDTF">2015-02-09T13:00:12Z</dcterms:created>
  <dcterms:modified xsi:type="dcterms:W3CDTF">2019-12-15T19:03:02Z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