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up 2017.évi rendeletmódosítások\2017.12.31\"/>
    </mc:Choice>
  </mc:AlternateContent>
  <xr:revisionPtr revIDLastSave="0" documentId="10_ncr:8100000_{0149802C-A1A5-46E9-AE21-009964847A70}" xr6:coauthVersionLast="32" xr6:coauthVersionMax="32" xr10:uidLastSave="{00000000-0000-0000-0000-000000000000}"/>
  <bookViews>
    <workbookView xWindow="0" yWindow="0" windowWidth="16380" windowHeight="8190" tabRatio="500" firstSheet="4" activeTab="8" xr2:uid="{00000000-000D-0000-FFFF-FFFF00000000}"/>
  </bookViews>
  <sheets>
    <sheet name="1.melléklet" sheetId="1" r:id="rId1"/>
    <sheet name="2.1 melléklet" sheetId="2" r:id="rId2"/>
    <sheet name="2.2.melléklet" sheetId="3" r:id="rId3"/>
    <sheet name="3.melléklet" sheetId="5" r:id="rId4"/>
    <sheet name="4.melléklet" sheetId="6" r:id="rId5"/>
    <sheet name="5.melléklet" sheetId="7" r:id="rId6"/>
    <sheet name="6. melléklet" sheetId="8" r:id="rId7"/>
    <sheet name="7.1 melléklet" sheetId="9" r:id="rId8"/>
    <sheet name="7.2 melléklet" sheetId="10" r:id="rId9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1" i="10" l="1"/>
  <c r="C45" i="10"/>
  <c r="C37" i="10"/>
  <c r="C30" i="10"/>
  <c r="C26" i="10"/>
  <c r="C20" i="10"/>
  <c r="C9" i="10"/>
  <c r="C36" i="10" s="1"/>
  <c r="C41" i="10" s="1"/>
  <c r="C143" i="9"/>
  <c r="C138" i="9"/>
  <c r="C133" i="9"/>
  <c r="C129" i="9"/>
  <c r="C125" i="9"/>
  <c r="C111" i="9"/>
  <c r="C95" i="9"/>
  <c r="C84" i="9"/>
  <c r="C80" i="9"/>
  <c r="C77" i="9"/>
  <c r="C72" i="9"/>
  <c r="C68" i="9"/>
  <c r="C62" i="9"/>
  <c r="C57" i="9"/>
  <c r="C51" i="9"/>
  <c r="C40" i="9"/>
  <c r="C33" i="9"/>
  <c r="C26" i="9"/>
  <c r="C19" i="9"/>
  <c r="C12" i="9"/>
  <c r="E26" i="8"/>
  <c r="D26" i="8"/>
  <c r="B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26" i="8" s="1"/>
  <c r="F7" i="8"/>
  <c r="D40" i="7"/>
  <c r="B28" i="6"/>
  <c r="N28" i="5"/>
  <c r="M28" i="5"/>
  <c r="L28" i="5"/>
  <c r="K28" i="5"/>
  <c r="J28" i="5"/>
  <c r="I28" i="5"/>
  <c r="H28" i="5"/>
  <c r="G28" i="5"/>
  <c r="F28" i="5"/>
  <c r="E28" i="5"/>
  <c r="D28" i="5"/>
  <c r="C28" i="5"/>
  <c r="O27" i="5"/>
  <c r="O26" i="5"/>
  <c r="O25" i="5"/>
  <c r="O24" i="5"/>
  <c r="O23" i="5"/>
  <c r="O22" i="5"/>
  <c r="O21" i="5"/>
  <c r="O20" i="5"/>
  <c r="O19" i="5"/>
  <c r="O18" i="5"/>
  <c r="N16" i="5"/>
  <c r="M16" i="5"/>
  <c r="L16" i="5"/>
  <c r="K16" i="5"/>
  <c r="J16" i="5"/>
  <c r="I16" i="5"/>
  <c r="H16" i="5"/>
  <c r="G16" i="5"/>
  <c r="F16" i="5"/>
  <c r="E16" i="5"/>
  <c r="D16" i="5"/>
  <c r="C16" i="5"/>
  <c r="O15" i="5"/>
  <c r="O14" i="5"/>
  <c r="O13" i="5"/>
  <c r="O12" i="5"/>
  <c r="O11" i="5"/>
  <c r="O10" i="5"/>
  <c r="O9" i="5"/>
  <c r="O8" i="5"/>
  <c r="O7" i="5"/>
  <c r="E31" i="3"/>
  <c r="C25" i="3"/>
  <c r="C19" i="3"/>
  <c r="E18" i="3"/>
  <c r="E33" i="3" s="1"/>
  <c r="C18" i="3"/>
  <c r="E29" i="2"/>
  <c r="C26" i="2"/>
  <c r="C21" i="2"/>
  <c r="C29" i="2" s="1"/>
  <c r="E20" i="2"/>
  <c r="C20" i="2"/>
  <c r="C164" i="1"/>
  <c r="C159" i="1"/>
  <c r="C154" i="1"/>
  <c r="C150" i="1"/>
  <c r="C146" i="1"/>
  <c r="C132" i="1"/>
  <c r="C116" i="1"/>
  <c r="C79" i="1"/>
  <c r="C75" i="1"/>
  <c r="C72" i="1"/>
  <c r="C67" i="1"/>
  <c r="C63" i="1"/>
  <c r="C57" i="1"/>
  <c r="C52" i="1"/>
  <c r="C46" i="1"/>
  <c r="C35" i="1"/>
  <c r="C28" i="1"/>
  <c r="C21" i="1"/>
  <c r="C14" i="1"/>
  <c r="C7" i="1"/>
  <c r="C56" i="10" l="1"/>
  <c r="C148" i="9"/>
  <c r="C128" i="9"/>
  <c r="C90" i="9"/>
  <c r="C67" i="9"/>
  <c r="E32" i="3"/>
  <c r="E34" i="3"/>
  <c r="E30" i="2"/>
  <c r="C31" i="2"/>
  <c r="C149" i="1"/>
  <c r="C170" i="1" s="1"/>
  <c r="C85" i="1"/>
  <c r="C62" i="1"/>
  <c r="L29" i="5"/>
  <c r="M29" i="5"/>
  <c r="D29" i="5"/>
  <c r="C29" i="5"/>
  <c r="K29" i="5"/>
  <c r="I29" i="5"/>
  <c r="H29" i="5"/>
  <c r="E29" i="5"/>
  <c r="N29" i="5"/>
  <c r="J29" i="5"/>
  <c r="G29" i="5"/>
  <c r="O28" i="5"/>
  <c r="F29" i="5"/>
  <c r="C32" i="2"/>
  <c r="O16" i="5"/>
  <c r="C30" i="2"/>
  <c r="C31" i="3"/>
  <c r="C32" i="3" s="1"/>
  <c r="C149" i="9" l="1"/>
  <c r="C91" i="9"/>
  <c r="C86" i="1"/>
</calcChain>
</file>

<file path=xl/sharedStrings.xml><?xml version="1.0" encoding="utf-8"?>
<sst xmlns="http://schemas.openxmlformats.org/spreadsheetml/2006/main" count="961" uniqueCount="415">
  <si>
    <t>B E V É T E L E K</t>
  </si>
  <si>
    <t>forintban</t>
  </si>
  <si>
    <t>Sor-
szám</t>
  </si>
  <si>
    <t>Bevételi jogcím</t>
  </si>
  <si>
    <t>2017.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</si>
  <si>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</si>
  <si>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</si>
  <si>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</si>
  <si>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</si>
  <si>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</si>
  <si>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</si>
  <si>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</si>
  <si>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</si>
  <si>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</si>
  <si>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</si>
  <si>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</si>
  <si>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költségvetési tám és kieg.tám.</t>
  </si>
  <si>
    <t>1.6.</t>
  </si>
  <si>
    <t>Elszámolásból származó bevétel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</si>
  <si>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</si>
  <si>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</si>
  <si>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</si>
  <si>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</si>
  <si>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</si>
  <si>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</si>
  <si>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</si>
  <si>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</si>
  <si>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</si>
  <si>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</si>
  <si>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</si>
  <si>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</si>
  <si>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</si>
  <si>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</si>
  <si>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</si>
  <si>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</si>
  <si>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</si>
  <si>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</si>
  <si>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</si>
  <si>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</si>
  <si>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</si>
  <si>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</si>
  <si>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</si>
  <si>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</si>
  <si>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</si>
  <si>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</si>
  <si>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</si>
  <si>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</si>
  <si>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</si>
  <si>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</si>
  <si>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</si>
  <si>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</si>
  <si>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</si>
  <si>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</si>
  <si>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</si>
  <si>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</si>
  <si>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</si>
  <si>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</si>
  <si>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</si>
  <si>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</si>
  <si>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</si>
  <si>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</si>
  <si>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</si>
  <si>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</si>
  <si>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</si>
  <si>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</si>
  <si>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</si>
  <si>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</si>
  <si>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</si>
  <si>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</si>
  <si>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</si>
  <si>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</si>
  <si>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</si>
  <si>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</si>
  <si>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</si>
  <si>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</si>
  <si>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</si>
  <si>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</si>
  <si>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</si>
  <si>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</si>
  <si>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</si>
  <si>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</si>
  <si>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</si>
  <si>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</si>
  <si>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</si>
  <si>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</si>
  <si>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</si>
  <si>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</si>
  <si>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</si>
  <si>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</si>
  <si>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</si>
  <si>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</si>
  <si>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</si>
  <si>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</si>
  <si>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</si>
  <si>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</si>
  <si>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</si>
  <si>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</si>
  <si>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</si>
  <si>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</si>
  <si>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</si>
  <si>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</si>
  <si>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</si>
  <si>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</si>
  <si>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</si>
  <si>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</si>
  <si>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</si>
  <si>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</si>
  <si>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</si>
  <si>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</si>
  <si>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</si>
  <si>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</si>
  <si>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</si>
  <si>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</si>
  <si>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</si>
  <si>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</si>
  <si>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</si>
  <si>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</si>
  <si>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</si>
  <si>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</si>
  <si>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</si>
  <si>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</si>
  <si>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</si>
  <si>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</si>
  <si>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</si>
  <si>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</si>
  <si>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</si>
  <si>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</si>
  <si>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</si>
  <si>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</si>
  <si>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</si>
  <si>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</si>
  <si>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</si>
  <si>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</si>
  <si>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</si>
  <si>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</si>
  <si>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</si>
  <si>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</si>
  <si>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</si>
  <si>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</si>
  <si>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</si>
  <si>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</si>
  <si>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</si>
  <si>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</si>
  <si>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</si>
  <si>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</si>
  <si>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</si>
  <si>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</si>
  <si>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</si>
  <si>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</si>
  <si>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</si>
  <si>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</si>
  <si>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</si>
  <si>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</si>
  <si>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</si>
  <si>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</si>
  <si>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</si>
  <si>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</si>
  <si>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</si>
  <si>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</si>
  <si>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</si>
  <si>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</si>
  <si>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</si>
  <si>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</si>
  <si>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</si>
  <si>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</si>
  <si>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</si>
  <si>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</si>
  <si>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</si>
  <si>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</si>
  <si>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</si>
  <si>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</si>
  <si>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</si>
  <si>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</si>
  <si>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</si>
  <si>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</si>
  <si>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</si>
  <si>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</si>
  <si>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</si>
  <si>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</si>
  <si>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</si>
  <si>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</si>
  <si>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</si>
  <si>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</si>
  <si>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</si>
  <si>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</si>
  <si>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</si>
  <si>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</si>
  <si>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</si>
  <si>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</si>
  <si>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</si>
  <si>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</si>
  <si>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</si>
  <si>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</si>
  <si>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</si>
  <si>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</si>
  <si>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</si>
  <si>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</si>
  <si>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</si>
  <si>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</si>
  <si>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</si>
  <si>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</si>
  <si>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</si>
  <si>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</si>
  <si>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</si>
  <si>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</si>
  <si>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</si>
  <si>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</si>
  <si>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</si>
  <si>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</si>
  <si>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</si>
  <si>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</si>
  <si>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</si>
  <si>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</si>
  <si>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</si>
  <si>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</si>
  <si>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</si>
  <si>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</si>
  <si>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</si>
  <si>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</si>
  <si>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</si>
  <si>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</si>
  <si>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</si>
  <si>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</si>
  <si>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</si>
  <si>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</si>
  <si>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</si>
  <si>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</si>
  <si>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</si>
  <si>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</si>
  <si>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</si>
  <si>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</si>
  <si>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</si>
  <si>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</si>
  <si>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</si>
  <si>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</si>
  <si>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</si>
  <si>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</si>
  <si>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</si>
  <si>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</si>
  <si>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</si>
  <si>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</si>
  <si>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</si>
  <si>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</si>
  <si>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</si>
  <si>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</si>
  <si>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</si>
  <si>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</si>
  <si>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</si>
  <si>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</si>
  <si>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</si>
  <si>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</si>
  <si>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</si>
  <si>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</si>
  <si>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</si>
  <si>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</si>
  <si>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</si>
  <si>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</si>
  <si>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</si>
  <si>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</si>
  <si>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</si>
  <si>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</si>
  <si>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</si>
  <si>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ÁHT-n belüli megelőlegezések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</si>
  <si>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</si>
  <si>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</si>
  <si>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</si>
  <si>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</si>
  <si>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</si>
  <si>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</si>
  <si>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</si>
  <si>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</si>
  <si>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</si>
  <si>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</si>
  <si>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</si>
  <si>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</si>
  <si>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</si>
  <si>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</si>
  <si>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</si>
  <si>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</si>
  <si>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</si>
  <si>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</si>
  <si>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</si>
  <si>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</si>
  <si>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</si>
  <si>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</si>
  <si>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</si>
  <si>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</si>
  <si>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</si>
  <si>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</si>
  <si>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</si>
  <si>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</si>
  <si>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</si>
  <si>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</si>
  <si>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</si>
  <si>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</si>
  <si>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</si>
  <si>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</si>
  <si>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</si>
  <si>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</si>
  <si>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</si>
  <si>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</si>
  <si>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</si>
  <si>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</si>
  <si>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</si>
  <si>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</si>
  <si>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</si>
  <si>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</si>
  <si>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</si>
  <si>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</si>
  <si>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</si>
  <si>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</si>
  <si>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</si>
  <si>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</si>
  <si>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Sor-szám</t>
  </si>
  <si>
    <t>Irányító szervi támogatás</t>
  </si>
  <si>
    <t>Előirányzat-felhasználási terv 2017.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</si>
  <si>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</si>
  <si>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</si>
  <si>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</si>
  <si>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</si>
  <si>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</si>
  <si>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</si>
  <si>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</si>
  <si>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</si>
  <si>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</si>
  <si>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</si>
  <si>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</si>
  <si>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</si>
  <si>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</si>
  <si>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</si>
  <si>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</si>
  <si>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</si>
  <si>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</si>
  <si>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</si>
  <si>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</si>
  <si>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</si>
  <si>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</si>
  <si>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</si>
  <si>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2017. évi általános működés és ágazati feladatok támogatásának alakulása jogcímenként</t>
  </si>
  <si>
    <t>adatok forintban</t>
  </si>
  <si>
    <t>Jogcím</t>
  </si>
  <si>
    <t>2017.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</si>
  <si>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</si>
  <si>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</si>
  <si>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</si>
  <si>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Eílszámolásból származó bevétel</t>
  </si>
  <si>
    <t>Kimutatás a 2017.évben céljelleggel juttatott támogatásokról</t>
  </si>
  <si>
    <t>Támogatott szervezet neve</t>
  </si>
  <si>
    <t>Támogatás célja</t>
  </si>
  <si>
    <t>Támogatás összge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</si>
  <si>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</si>
  <si>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</si>
  <si>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</si>
  <si>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</si>
  <si>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</si>
  <si>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</si>
  <si>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</si>
  <si>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</si>
  <si>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Teljes költség</t>
  </si>
  <si>
    <t>Kivitelezés kezdési és befejezési éve</t>
  </si>
  <si>
    <t>Felhasználás 2017. XII.31-ig</t>
  </si>
  <si>
    <t>2017. év utáni szükséglet
(6=2 - 4 - 5)</t>
  </si>
  <si>
    <t>Műv.ház vizesblokk felújítása</t>
  </si>
  <si>
    <t>Földárok karbantartási munkái</t>
  </si>
  <si>
    <t>ÖSSZESEN: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</si>
  <si>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</si>
  <si>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</si>
  <si>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</si>
  <si>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</si>
  <si>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</si>
  <si>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BEVÉTELEK ÖSSZESEN: (9+16)</t>
  </si>
  <si>
    <t>- Garancia- és kezességváll. Kif. ÁH-n belülre</t>
  </si>
  <si>
    <t>- Egyéb működési célú tám. ÁH-n belülre</t>
  </si>
  <si>
    <t>- Garancia és kezességváll. Kif. ÁH-n kívülre</t>
  </si>
  <si>
    <t>Éves engedélyezett létszám előirányzat (fő)</t>
  </si>
  <si>
    <t>Közfoglalkoztatottak létszáma (fő)</t>
  </si>
  <si>
    <t>Költségvetési szerv megnevezése</t>
  </si>
  <si>
    <t>Vadrózsa Német Nemzetiségi Óvoda</t>
  </si>
  <si>
    <t>Ezer forintban !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</si>
  <si>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</si>
  <si>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</si>
  <si>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</si>
  <si>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</si>
  <si>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</si>
  <si>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</si>
  <si>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</si>
  <si>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</si>
  <si>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</si>
  <si>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</si>
  <si>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</si>
  <si>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</si>
  <si>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</si>
  <si>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</si>
  <si>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</si>
  <si>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</si>
  <si>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</si>
  <si>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</si>
  <si>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</si>
  <si>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</si>
  <si>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</si>
  <si>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</si>
  <si>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Felújítási és beruházási kiadások előirányzata felújításonként</t>
  </si>
  <si>
    <t>Település arculati kézikönyv</t>
  </si>
  <si>
    <t>1.melléklet ../2018 (…...) önkormányzati rendelethez</t>
  </si>
  <si>
    <t>1.melléklet …./2018(…....) önkormányzati rendelethez</t>
  </si>
  <si>
    <t>2.1 melléklet az ../2018 (…....) önkormányzati rendelethez</t>
  </si>
  <si>
    <t>2.2. melléklet az ../2018 (…….) önkormányzati rendelethez</t>
  </si>
  <si>
    <t>3.melléklet ../2018(…...) önkormányzati rendelethez</t>
  </si>
  <si>
    <t>4.melléklet ../2018(……..) önkormányzati rendelethez</t>
  </si>
  <si>
    <t>5.melléklet ../2018(…...) önkormányzati rendelethez</t>
  </si>
  <si>
    <t>6.melléklet a ../2018(……) önkormányzati rendelethez</t>
  </si>
  <si>
    <t>7.1. melléklet a ../2018 (…...) önkormányzati rendelethez</t>
  </si>
  <si>
    <t>7.1. melléklet a ../2018 (…....) önkormányzati rendelethez</t>
  </si>
  <si>
    <t>7.2. melléklet a ../2018(…...) önkormányzati rendelethez</t>
  </si>
  <si>
    <t>7.2. melléklet a ../2018(…....)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</si>
</sst>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20" x14ac:knownFonts="1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  <fill>
      <patternFill patternType="solid">
        <fgColor rgb="FFFFFFFF"/>
        <bgColor rgb="FFFFFFCC"/>
      </patternFill>
    </fill>
  </fills>
  <borders count="5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3" fillId="0" borderId="0"/>
  </cellStyleXfs>
  <cellXfs count="264">
    <xf numFmtId="0" fontId="0" fillId="0" borderId="0" xfId="0"/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 vertical="center" wrapText="1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right" vertical="center" wrapText="1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right" vertical="center" wrapText="1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left" vertical="center" wrapText="1" indent="15"/>
    </xf>
    <xf numFmtId="0" fontId="6" fillId="0" borderId="12" xfId="0" applyFont="1" applyBorder="1" applyAlignment="1" applyProtection="1">
      <alignment horizontal="left" vertical="center" wrapText="1" indent="15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1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2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2" xfId="0" applyNumberFormat="1" applyFont="1" applyBorder="1" applyAlignment="1" applyProtection="1">
      <alignment horizontal="left" vertical="center" wrapText="1" indent="1"/>
    </xf>
    <xf numFmtId="164" fontId="12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Border="1" applyAlignment="1" applyProtection="1">
      <alignment horizontal="lef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23" xfId="0" applyNumberFormat="1" applyFont="1" applyBorder="1" applyAlignment="1" applyProtection="1">
      <alignment horizontal="left" vertical="center" wrapText="1" indent="1"/>
    </xf>
    <xf numFmtId="164" fontId="12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5"/>
    </xf>
    <xf numFmtId="164" fontId="6" fillId="0" borderId="12" xfId="0" applyNumberFormat="1" applyFont="1" applyBorder="1" applyAlignment="1" applyProtection="1">
      <alignment horizontal="left" vertical="center" wrapText="1" indent="15"/>
    </xf>
    <xf numFmtId="164" fontId="12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left" vertical="center" wrapText="1" indent="15"/>
    </xf>
    <xf numFmtId="164" fontId="6" fillId="0" borderId="14" xfId="0" applyNumberFormat="1" applyFont="1" applyBorder="1" applyAlignment="1" applyProtection="1">
      <alignment horizontal="left" vertical="center" wrapText="1" indent="15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13" fillId="0" borderId="0" xfId="1" applyProtection="1"/>
    <xf numFmtId="0" fontId="13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41" xfId="0" applyFont="1" applyBorder="1" applyAlignment="1" applyProtection="1">
      <alignment horizontal="left" vertical="center" wrapText="1"/>
      <protection locked="0"/>
    </xf>
    <xf numFmtId="164" fontId="7" fillId="0" borderId="42" xfId="0" applyNumberFormat="1" applyFont="1" applyBorder="1" applyAlignment="1" applyProtection="1">
      <alignment horizontal="right" vertical="center" wrapText="1"/>
      <protection locked="0"/>
    </xf>
    <xf numFmtId="0" fontId="7" fillId="0" borderId="43" xfId="0" applyFont="1" applyBorder="1" applyAlignment="1" applyProtection="1">
      <alignment horizontal="left" vertical="center" wrapText="1"/>
      <protection locked="0"/>
    </xf>
    <xf numFmtId="0" fontId="7" fillId="0" borderId="44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Protection="1"/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right" vertical="center" indent="1"/>
    </xf>
    <xf numFmtId="0" fontId="6" fillId="0" borderId="20" xfId="0" applyFont="1" applyBorder="1" applyAlignment="1" applyProtection="1">
      <alignment horizontal="left" vertical="center" indent="1"/>
      <protection locked="0"/>
    </xf>
    <xf numFmtId="3" fontId="6" fillId="0" borderId="21" xfId="0" applyNumberFormat="1" applyFont="1" applyBorder="1" applyAlignment="1" applyProtection="1">
      <alignment horizontal="right" vertical="center" indent="1"/>
      <protection locked="0"/>
    </xf>
    <xf numFmtId="0" fontId="6" fillId="0" borderId="11" xfId="0" applyFont="1" applyBorder="1" applyAlignment="1" applyProtection="1">
      <alignment horizontal="right" vertical="center" indent="1"/>
    </xf>
    <xf numFmtId="0" fontId="6" fillId="0" borderId="12" xfId="0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right" vertical="center" indent="1"/>
      <protection locked="0"/>
    </xf>
    <xf numFmtId="0" fontId="6" fillId="0" borderId="14" xfId="0" applyFont="1" applyBorder="1" applyAlignment="1" applyProtection="1">
      <alignment horizontal="right" vertical="center" indent="1"/>
    </xf>
    <xf numFmtId="0" fontId="6" fillId="0" borderId="15" xfId="0" applyFont="1" applyBorder="1" applyAlignment="1" applyProtection="1">
      <alignment horizontal="left" vertical="center" indent="1"/>
      <protection locked="0"/>
    </xf>
    <xf numFmtId="3" fontId="6" fillId="0" borderId="16" xfId="0" applyNumberFormat="1" applyFont="1" applyBorder="1" applyAlignment="1" applyProtection="1">
      <alignment horizontal="right" vertical="center" indent="1"/>
      <protection locked="0"/>
    </xf>
    <xf numFmtId="164" fontId="11" fillId="3" borderId="30" xfId="0" applyNumberFormat="1" applyFont="1" applyFill="1" applyBorder="1" applyAlignment="1" applyProtection="1">
      <alignment horizontal="left" vertical="center" wrapText="1" indent="15"/>
    </xf>
    <xf numFmtId="3" fontId="10" fillId="0" borderId="4" xfId="0" applyNumberFormat="1" applyFont="1" applyBorder="1" applyAlignment="1" applyProtection="1">
      <alignment horizontal="right" vertical="center" inden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45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2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  <xf numFmtId="164" fontId="13" fillId="0" borderId="0" xfId="0" applyNumberFormat="1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right" vertical="top"/>
      <protection locked="0"/>
    </xf>
    <xf numFmtId="0" fontId="4" fillId="0" borderId="46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right" vertical="center" indent="1"/>
    </xf>
    <xf numFmtId="0" fontId="4" fillId="0" borderId="47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48" xfId="0" applyFont="1" applyBorder="1" applyAlignment="1" applyProtection="1">
      <alignment horizontal="right" vertical="center" indent="1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/>
    </xf>
    <xf numFmtId="0" fontId="4" fillId="0" borderId="49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vertical="center" wrapText="1" indent="1"/>
    </xf>
    <xf numFmtId="0" fontId="4" fillId="0" borderId="50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3" fontId="6" fillId="0" borderId="13" xfId="0" applyNumberFormat="1" applyFont="1" applyBorder="1" applyAlignment="1" applyProtection="1">
      <alignment horizontal="right" vertical="center" wrapText="1" indent="1"/>
    </xf>
    <xf numFmtId="49" fontId="6" fillId="0" borderId="14" xfId="0" applyNumberFormat="1" applyFont="1" applyBorder="1" applyAlignment="1" applyProtection="1">
      <alignment horizontal="center" vertical="center" wrapText="1"/>
    </xf>
    <xf numFmtId="164" fontId="6" fillId="4" borderId="16" xfId="0" applyNumberFormat="1" applyFont="1" applyFill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7" fillId="0" borderId="14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center" vertical="center" wrapText="1"/>
    </xf>
    <xf numFmtId="0" fontId="5" fillId="0" borderId="49" xfId="0" applyFont="1" applyBorder="1" applyAlignment="1" applyProtection="1">
      <alignment horizontal="center" vertical="center" wrapText="1"/>
    </xf>
    <xf numFmtId="0" fontId="4" fillId="0" borderId="51" xfId="0" applyFont="1" applyBorder="1" applyAlignment="1" applyProtection="1">
      <alignment horizontal="center" vertical="center" wrapText="1"/>
    </xf>
    <xf numFmtId="49" fontId="6" fillId="0" borderId="19" xfId="0" applyNumberFormat="1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vertical="center" wrapText="1"/>
    </xf>
    <xf numFmtId="0" fontId="6" fillId="0" borderId="12" xfId="0" applyFont="1" applyBorder="1" applyAlignment="1" applyProtection="1"/>
    <xf numFmtId="49" fontId="6" fillId="0" borderId="23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vertical="center" wrapText="1"/>
    </xf>
    <xf numFmtId="0" fontId="6" fillId="0" borderId="9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/>
    </xf>
    <xf numFmtId="0" fontId="10" fillId="0" borderId="39" xfId="0" applyFont="1" applyBorder="1" applyAlignment="1" applyProtection="1">
      <alignment vertical="center" wrapText="1"/>
    </xf>
    <xf numFmtId="3" fontId="10" fillId="0" borderId="4" xfId="0" applyNumberFormat="1" applyFont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Alignment="1" applyProtection="1">
      <alignment horizontal="left" vertical="top" wrapText="1"/>
    </xf>
    <xf numFmtId="49" fontId="4" fillId="0" borderId="21" xfId="0" applyNumberFormat="1" applyFont="1" applyBorder="1" applyAlignment="1" applyProtection="1">
      <alignment horizontal="right" vertical="center"/>
    </xf>
    <xf numFmtId="0" fontId="4" fillId="0" borderId="47" xfId="0" applyFont="1" applyBorder="1" applyAlignment="1" applyProtection="1">
      <alignment horizontal="center" vertical="center" wrapText="1"/>
    </xf>
    <xf numFmtId="49" fontId="4" fillId="0" borderId="48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vertical="center" wrapText="1"/>
    </xf>
    <xf numFmtId="0" fontId="19" fillId="0" borderId="39" xfId="0" applyFont="1" applyBorder="1" applyAlignment="1" applyProtection="1">
      <alignment horizontal="left" wrapText="1" indent="1"/>
    </xf>
    <xf numFmtId="0" fontId="6" fillId="0" borderId="0" xfId="0" applyFont="1" applyAlignment="1" applyProtection="1">
      <alignment horizontal="right" vertical="center" wrapText="1" indent="1"/>
    </xf>
    <xf numFmtId="0" fontId="4" fillId="0" borderId="3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 wrapText="1" indent="1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left" vertical="center"/>
    </xf>
    <xf numFmtId="164" fontId="2" fillId="0" borderId="1" xfId="0" applyNumberFormat="1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 wrapText="1"/>
    </xf>
    <xf numFmtId="0" fontId="2" fillId="0" borderId="4" xfId="1" applyFont="1" applyBorder="1" applyAlignment="1" applyProtection="1">
      <alignment horizontal="left" vertical="center" indent="1"/>
    </xf>
    <xf numFmtId="0" fontId="1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left" vertical="center" indent="15"/>
    </xf>
    <xf numFmtId="164" fontId="1" fillId="0" borderId="0" xfId="0" applyNumberFormat="1" applyFont="1" applyBorder="1" applyAlignment="1">
      <alignment horizontal="center" vertical="center" wrapText="1"/>
    </xf>
  </cellXfs>
  <cellStyles count="2">
    <cellStyle name="Magyarázó szöveg" xfId="1" builtinId="53" customBuiltin="1"/>
    <cellStyle name="Normál" xfId="0" builtinId="0"/>
  </cellStyles>
  <dxfs count="1">
    <dxf>
      <alignment horizontal="general" vertical="bottom" textRotation="0" wrapText="0" indent="0" shrinkToFit="0" readingOrder="1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71"/>
  <sheetViews>
    <sheetView topLeftCell="A109" zoomScaleNormal="100" workbookViewId="0">
      <selection activeCell="F114" sqref="F114"/>
    </sheetView>
  </sheetViews>
  <sheetFormatPr defaultRowHeight="15" x14ac:dyDescent="0.25"/>
  <cols>
    <col min="1" max="1" width="8.7109375" customWidth="1"/>
    <col min="2" max="2" width="60.140625" customWidth="1"/>
    <col min="3" max="3" width="18.140625" customWidth="1"/>
    <col min="4" max="1025" width="8.7109375" customWidth="1"/>
  </cols>
  <sheetData>
    <row r="2" spans="1:3" x14ac:dyDescent="0.25">
      <c r="B2" t="s">
        <v>403</v>
      </c>
    </row>
    <row r="3" spans="1:3" ht="20.100000000000001" customHeight="1" x14ac:dyDescent="0.25">
      <c r="A3" s="251" t="s">
        <v>0</v>
      </c>
      <c r="B3" s="251"/>
      <c r="C3" s="251"/>
    </row>
    <row r="4" spans="1:3" ht="20.100000000000001" customHeight="1" x14ac:dyDescent="0.25">
      <c r="A4" s="252"/>
      <c r="B4" s="252"/>
      <c r="C4" s="1" t="s">
        <v>1</v>
      </c>
    </row>
    <row r="5" spans="1:3" ht="24" customHeight="1" x14ac:dyDescent="0.25">
      <c r="A5" s="2" t="s">
        <v>2</v>
      </c>
      <c r="B5" s="3" t="s">
        <v>3</v>
      </c>
      <c r="C5" s="4" t="s">
        <v>4</v>
      </c>
    </row>
    <row r="6" spans="1:3" ht="15" customHeight="1" x14ac:dyDescent="0.25">
      <c r="A6" s="5">
        <v>1</v>
      </c>
      <c r="B6" s="6">
        <v>2</v>
      </c>
      <c r="C6" s="7">
        <v>3</v>
      </c>
    </row>
    <row r="7" spans="1:3" ht="15" customHeight="1" x14ac:dyDescent="0.25">
      <c r="A7" s="8" t="s">
        <v>5</v>
      </c>
      <c r="B7" s="9" t="s">
        <v>6</v>
      </c>
      <c r="C7" s="10">
        <f>+C8+C9+C10+C11+C12+C13</f>
        <v>32538335</v>
      </c>
    </row>
    <row r="8" spans="1:3" ht="15" customHeight="1" x14ac:dyDescent="0.25">
      <c r="A8" s="11" t="s">
        <v>7</v>
      </c>
      <c r="B8" s="12" t="s">
        <v>8</v>
      </c>
      <c r="C8" s="13">
        <v>12986105</v>
      </c>
    </row>
    <row r="9" spans="1:3" ht="15" customHeight="1" x14ac:dyDescent="0.25">
      <c r="A9" s="14" t="s">
        <v>9</v>
      </c>
      <c r="B9" s="15" t="s">
        <v>10</v>
      </c>
      <c r="C9" s="16">
        <v>11988899</v>
      </c>
    </row>
    <row r="10" spans="1:3" ht="15" customHeight="1" x14ac:dyDescent="0.25">
      <c r="A10" s="14" t="s">
        <v>11</v>
      </c>
      <c r="B10" s="15" t="s">
        <v>12</v>
      </c>
      <c r="C10" s="16">
        <v>4843515</v>
      </c>
    </row>
    <row r="11" spans="1:3" ht="15" customHeight="1" x14ac:dyDescent="0.25">
      <c r="A11" s="14" t="s">
        <v>13</v>
      </c>
      <c r="B11" s="15" t="s">
        <v>14</v>
      </c>
      <c r="C11" s="16">
        <v>1200000</v>
      </c>
    </row>
    <row r="12" spans="1:3" ht="15" customHeight="1" x14ac:dyDescent="0.25">
      <c r="A12" s="14" t="s">
        <v>15</v>
      </c>
      <c r="B12" s="15" t="s">
        <v>16</v>
      </c>
      <c r="C12" s="16">
        <v>1481896</v>
      </c>
    </row>
    <row r="13" spans="1:3" ht="15" customHeight="1" x14ac:dyDescent="0.25">
      <c r="A13" s="17" t="s">
        <v>17</v>
      </c>
      <c r="B13" s="18" t="s">
        <v>18</v>
      </c>
      <c r="C13" s="16">
        <v>37920</v>
      </c>
    </row>
    <row r="14" spans="1:3" ht="15" customHeight="1" x14ac:dyDescent="0.25">
      <c r="A14" s="8" t="s">
        <v>19</v>
      </c>
      <c r="B14" s="19" t="s">
        <v>20</v>
      </c>
      <c r="C14" s="10">
        <f>+C15+C16+C17+C18+C19</f>
        <v>1984365</v>
      </c>
    </row>
    <row r="15" spans="1:3" ht="15" customHeight="1" x14ac:dyDescent="0.25">
      <c r="A15" s="11" t="s">
        <v>21</v>
      </c>
      <c r="B15" s="12" t="s">
        <v>22</v>
      </c>
      <c r="C15" s="13"/>
    </row>
    <row r="16" spans="1:3" ht="15" customHeight="1" x14ac:dyDescent="0.25">
      <c r="A16" s="14" t="s">
        <v>23</v>
      </c>
      <c r="B16" s="15" t="s">
        <v>24</v>
      </c>
      <c r="C16" s="16"/>
    </row>
    <row r="17" spans="1:3" ht="15" customHeight="1" x14ac:dyDescent="0.25">
      <c r="A17" s="14" t="s">
        <v>25</v>
      </c>
      <c r="B17" s="15" t="s">
        <v>26</v>
      </c>
      <c r="C17" s="16"/>
    </row>
    <row r="18" spans="1:3" ht="15" customHeight="1" x14ac:dyDescent="0.25">
      <c r="A18" s="14" t="s">
        <v>27</v>
      </c>
      <c r="B18" s="15" t="s">
        <v>28</v>
      </c>
      <c r="C18" s="16"/>
    </row>
    <row r="19" spans="1:3" ht="15" customHeight="1" x14ac:dyDescent="0.25">
      <c r="A19" s="14" t="s">
        <v>29</v>
      </c>
      <c r="B19" s="15" t="s">
        <v>30</v>
      </c>
      <c r="C19" s="16">
        <v>1984365</v>
      </c>
    </row>
    <row r="20" spans="1:3" ht="15" customHeight="1" x14ac:dyDescent="0.25">
      <c r="A20" s="17" t="s">
        <v>31</v>
      </c>
      <c r="B20" s="18" t="s">
        <v>32</v>
      </c>
      <c r="C20" s="20"/>
    </row>
    <row r="21" spans="1:3" ht="12" customHeight="1" x14ac:dyDescent="0.25">
      <c r="A21" s="8" t="s">
        <v>33</v>
      </c>
      <c r="B21" s="9" t="s">
        <v>34</v>
      </c>
      <c r="C21" s="10">
        <f>+C22+C23+C24+C25+C26</f>
        <v>1000000</v>
      </c>
    </row>
    <row r="22" spans="1:3" ht="12" customHeight="1" x14ac:dyDescent="0.25">
      <c r="A22" s="11" t="s">
        <v>35</v>
      </c>
      <c r="B22" s="12" t="s">
        <v>36</v>
      </c>
      <c r="C22" s="13">
        <v>1000000</v>
      </c>
    </row>
    <row r="23" spans="1:3" ht="12" customHeight="1" x14ac:dyDescent="0.25">
      <c r="A23" s="14" t="s">
        <v>37</v>
      </c>
      <c r="B23" s="15" t="s">
        <v>38</v>
      </c>
      <c r="C23" s="16"/>
    </row>
    <row r="24" spans="1:3" ht="12" customHeight="1" x14ac:dyDescent="0.25">
      <c r="A24" s="14" t="s">
        <v>39</v>
      </c>
      <c r="B24" s="15" t="s">
        <v>40</v>
      </c>
      <c r="C24" s="16"/>
    </row>
    <row r="25" spans="1:3" ht="12" customHeight="1" x14ac:dyDescent="0.25">
      <c r="A25" s="14" t="s">
        <v>41</v>
      </c>
      <c r="B25" s="15" t="s">
        <v>42</v>
      </c>
      <c r="C25" s="16"/>
    </row>
    <row r="26" spans="1:3" ht="12" customHeight="1" x14ac:dyDescent="0.25">
      <c r="A26" s="14" t="s">
        <v>43</v>
      </c>
      <c r="B26" s="15" t="s">
        <v>44</v>
      </c>
      <c r="C26" s="16"/>
    </row>
    <row r="27" spans="1:3" ht="12" customHeight="1" x14ac:dyDescent="0.25">
      <c r="A27" s="17" t="s">
        <v>45</v>
      </c>
      <c r="B27" s="18" t="s">
        <v>46</v>
      </c>
      <c r="C27" s="20"/>
    </row>
    <row r="28" spans="1:3" ht="15" customHeight="1" x14ac:dyDescent="0.25">
      <c r="A28" s="8" t="s">
        <v>47</v>
      </c>
      <c r="B28" s="9" t="s">
        <v>48</v>
      </c>
      <c r="C28" s="10">
        <f>+C29+C32+C33+C34</f>
        <v>2724477</v>
      </c>
    </row>
    <row r="29" spans="1:3" ht="15" customHeight="1" x14ac:dyDescent="0.25">
      <c r="A29" s="11" t="s">
        <v>49</v>
      </c>
      <c r="B29" s="12" t="s">
        <v>50</v>
      </c>
      <c r="C29" s="21">
        <v>1423686</v>
      </c>
    </row>
    <row r="30" spans="1:3" ht="15" customHeight="1" x14ac:dyDescent="0.25">
      <c r="A30" s="14" t="s">
        <v>51</v>
      </c>
      <c r="B30" s="15" t="s">
        <v>52</v>
      </c>
      <c r="C30" s="16">
        <v>0</v>
      </c>
    </row>
    <row r="31" spans="1:3" ht="15" customHeight="1" x14ac:dyDescent="0.25">
      <c r="A31" s="14" t="s">
        <v>53</v>
      </c>
      <c r="B31" s="15" t="s">
        <v>54</v>
      </c>
      <c r="C31" s="16">
        <v>1423686</v>
      </c>
    </row>
    <row r="32" spans="1:3" ht="15" customHeight="1" x14ac:dyDescent="0.25">
      <c r="A32" s="14" t="s">
        <v>55</v>
      </c>
      <c r="B32" s="15" t="s">
        <v>56</v>
      </c>
      <c r="C32" s="16">
        <v>1027953</v>
      </c>
    </row>
    <row r="33" spans="1:3" ht="15" customHeight="1" x14ac:dyDescent="0.25">
      <c r="A33" s="14" t="s">
        <v>57</v>
      </c>
      <c r="B33" s="15" t="s">
        <v>58</v>
      </c>
      <c r="C33" s="16">
        <v>0</v>
      </c>
    </row>
    <row r="34" spans="1:3" ht="15" customHeight="1" x14ac:dyDescent="0.25">
      <c r="A34" s="17" t="s">
        <v>59</v>
      </c>
      <c r="B34" s="18" t="s">
        <v>60</v>
      </c>
      <c r="C34" s="20">
        <v>272838</v>
      </c>
    </row>
    <row r="35" spans="1:3" ht="15" customHeight="1" x14ac:dyDescent="0.25">
      <c r="A35" s="8" t="s">
        <v>61</v>
      </c>
      <c r="B35" s="9" t="s">
        <v>62</v>
      </c>
      <c r="C35" s="10">
        <f>SUM(C36:C45)</f>
        <v>1816740</v>
      </c>
    </row>
    <row r="36" spans="1:3" ht="15" customHeight="1" x14ac:dyDescent="0.25">
      <c r="A36" s="11" t="s">
        <v>63</v>
      </c>
      <c r="B36" s="12" t="s">
        <v>64</v>
      </c>
      <c r="C36" s="13"/>
    </row>
    <row r="37" spans="1:3" ht="15" customHeight="1" x14ac:dyDescent="0.25">
      <c r="A37" s="14" t="s">
        <v>65</v>
      </c>
      <c r="B37" s="15" t="s">
        <v>66</v>
      </c>
      <c r="C37" s="16">
        <v>1050000</v>
      </c>
    </row>
    <row r="38" spans="1:3" ht="15" customHeight="1" x14ac:dyDescent="0.25">
      <c r="A38" s="14" t="s">
        <v>67</v>
      </c>
      <c r="B38" s="15" t="s">
        <v>68</v>
      </c>
      <c r="C38" s="16"/>
    </row>
    <row r="39" spans="1:3" ht="15" customHeight="1" x14ac:dyDescent="0.25">
      <c r="A39" s="14" t="s">
        <v>69</v>
      </c>
      <c r="B39" s="15" t="s">
        <v>70</v>
      </c>
      <c r="C39" s="16">
        <v>0</v>
      </c>
    </row>
    <row r="40" spans="1:3" ht="15" customHeight="1" x14ac:dyDescent="0.25">
      <c r="A40" s="14" t="s">
        <v>71</v>
      </c>
      <c r="B40" s="15" t="s">
        <v>72</v>
      </c>
      <c r="C40" s="16">
        <v>615270</v>
      </c>
    </row>
    <row r="41" spans="1:3" ht="15" customHeight="1" x14ac:dyDescent="0.25">
      <c r="A41" s="14" t="s">
        <v>73</v>
      </c>
      <c r="B41" s="15" t="s">
        <v>74</v>
      </c>
      <c r="C41" s="16"/>
    </row>
    <row r="42" spans="1:3" ht="15" customHeight="1" x14ac:dyDescent="0.25">
      <c r="A42" s="14" t="s">
        <v>75</v>
      </c>
      <c r="B42" s="15" t="s">
        <v>76</v>
      </c>
      <c r="C42" s="16"/>
    </row>
    <row r="43" spans="1:3" ht="15" customHeight="1" x14ac:dyDescent="0.25">
      <c r="A43" s="14" t="s">
        <v>77</v>
      </c>
      <c r="B43" s="15" t="s">
        <v>78</v>
      </c>
      <c r="C43" s="16">
        <v>5171</v>
      </c>
    </row>
    <row r="44" spans="1:3" ht="15" customHeight="1" x14ac:dyDescent="0.25">
      <c r="A44" s="14" t="s">
        <v>79</v>
      </c>
      <c r="B44" s="15" t="s">
        <v>80</v>
      </c>
      <c r="C44" s="16"/>
    </row>
    <row r="45" spans="1:3" ht="15" customHeight="1" x14ac:dyDescent="0.25">
      <c r="A45" s="17" t="s">
        <v>81</v>
      </c>
      <c r="B45" s="18" t="s">
        <v>82</v>
      </c>
      <c r="C45" s="20">
        <v>146299</v>
      </c>
    </row>
    <row r="46" spans="1:3" ht="15" customHeight="1" x14ac:dyDescent="0.25">
      <c r="A46" s="8" t="s">
        <v>83</v>
      </c>
      <c r="B46" s="9" t="s">
        <v>84</v>
      </c>
      <c r="C46" s="10">
        <f>SUM(C47:C51)</f>
        <v>140000</v>
      </c>
    </row>
    <row r="47" spans="1:3" ht="15" customHeight="1" x14ac:dyDescent="0.25">
      <c r="A47" s="11" t="s">
        <v>85</v>
      </c>
      <c r="B47" s="12" t="s">
        <v>86</v>
      </c>
      <c r="C47" s="13"/>
    </row>
    <row r="48" spans="1:3" ht="15" customHeight="1" x14ac:dyDescent="0.25">
      <c r="A48" s="14" t="s">
        <v>87</v>
      </c>
      <c r="B48" s="15" t="s">
        <v>88</v>
      </c>
      <c r="C48" s="16">
        <v>140000</v>
      </c>
    </row>
    <row r="49" spans="1:3" ht="15" customHeight="1" x14ac:dyDescent="0.25">
      <c r="A49" s="14" t="s">
        <v>89</v>
      </c>
      <c r="B49" s="15" t="s">
        <v>90</v>
      </c>
      <c r="C49" s="16"/>
    </row>
    <row r="50" spans="1:3" ht="12" customHeight="1" x14ac:dyDescent="0.25">
      <c r="A50" s="14" t="s">
        <v>91</v>
      </c>
      <c r="B50" s="15" t="s">
        <v>92</v>
      </c>
      <c r="C50" s="16"/>
    </row>
    <row r="51" spans="1:3" ht="12" customHeight="1" x14ac:dyDescent="0.25">
      <c r="A51" s="17" t="s">
        <v>93</v>
      </c>
      <c r="B51" s="18" t="s">
        <v>94</v>
      </c>
      <c r="C51" s="20"/>
    </row>
    <row r="52" spans="1:3" ht="12" customHeight="1" x14ac:dyDescent="0.25">
      <c r="A52" s="8" t="s">
        <v>95</v>
      </c>
      <c r="B52" s="9" t="s">
        <v>96</v>
      </c>
      <c r="C52" s="10">
        <f>SUM(C53:C55)</f>
        <v>0</v>
      </c>
    </row>
    <row r="53" spans="1:3" ht="12" customHeight="1" x14ac:dyDescent="0.25">
      <c r="A53" s="11" t="s">
        <v>97</v>
      </c>
      <c r="B53" s="12" t="s">
        <v>98</v>
      </c>
      <c r="C53" s="13"/>
    </row>
    <row r="54" spans="1:3" ht="12" customHeight="1" x14ac:dyDescent="0.25">
      <c r="A54" s="14" t="s">
        <v>99</v>
      </c>
      <c r="B54" s="15" t="s">
        <v>100</v>
      </c>
      <c r="C54" s="16"/>
    </row>
    <row r="55" spans="1:3" ht="12" customHeight="1" x14ac:dyDescent="0.25">
      <c r="A55" s="14" t="s">
        <v>101</v>
      </c>
      <c r="B55" s="15" t="s">
        <v>102</v>
      </c>
      <c r="C55" s="16"/>
    </row>
    <row r="56" spans="1:3" ht="12" customHeight="1" x14ac:dyDescent="0.25">
      <c r="A56" s="17" t="s">
        <v>103</v>
      </c>
      <c r="B56" s="18" t="s">
        <v>104</v>
      </c>
      <c r="C56" s="20"/>
    </row>
    <row r="57" spans="1:3" ht="12" customHeight="1" x14ac:dyDescent="0.25">
      <c r="A57" s="8" t="s">
        <v>105</v>
      </c>
      <c r="B57" s="19" t="s">
        <v>106</v>
      </c>
      <c r="C57" s="10">
        <f>SUM(C58:C60)</f>
        <v>0</v>
      </c>
    </row>
    <row r="58" spans="1:3" ht="12" customHeight="1" x14ac:dyDescent="0.25">
      <c r="A58" s="11" t="s">
        <v>107</v>
      </c>
      <c r="B58" s="12" t="s">
        <v>108</v>
      </c>
      <c r="C58" s="16"/>
    </row>
    <row r="59" spans="1:3" ht="12" customHeight="1" x14ac:dyDescent="0.25">
      <c r="A59" s="14" t="s">
        <v>109</v>
      </c>
      <c r="B59" s="15" t="s">
        <v>110</v>
      </c>
      <c r="C59" s="16"/>
    </row>
    <row r="60" spans="1:3" ht="12" customHeight="1" x14ac:dyDescent="0.25">
      <c r="A60" s="14" t="s">
        <v>111</v>
      </c>
      <c r="B60" s="15" t="s">
        <v>112</v>
      </c>
      <c r="C60" s="16"/>
    </row>
    <row r="61" spans="1:3" ht="12" customHeight="1" x14ac:dyDescent="0.25">
      <c r="A61" s="17" t="s">
        <v>113</v>
      </c>
      <c r="B61" s="18" t="s">
        <v>114</v>
      </c>
      <c r="C61" s="16"/>
    </row>
    <row r="62" spans="1:3" ht="15" customHeight="1" x14ac:dyDescent="0.25">
      <c r="A62" s="8" t="s">
        <v>115</v>
      </c>
      <c r="B62" s="9" t="s">
        <v>116</v>
      </c>
      <c r="C62" s="10">
        <f>+C7+C14+C21+C28+C35+C46+C52+C57</f>
        <v>40203917</v>
      </c>
    </row>
    <row r="63" spans="1:3" ht="15" customHeight="1" x14ac:dyDescent="0.25">
      <c r="A63" s="22" t="s">
        <v>117</v>
      </c>
      <c r="B63" s="19" t="s">
        <v>118</v>
      </c>
      <c r="C63" s="10">
        <f>SUM(C64:C66)</f>
        <v>0</v>
      </c>
    </row>
    <row r="64" spans="1:3" ht="15" customHeight="1" x14ac:dyDescent="0.25">
      <c r="A64" s="11" t="s">
        <v>119</v>
      </c>
      <c r="B64" s="12" t="s">
        <v>120</v>
      </c>
      <c r="C64" s="16"/>
    </row>
    <row r="65" spans="1:3" ht="15" customHeight="1" x14ac:dyDescent="0.25">
      <c r="A65" s="14" t="s">
        <v>121</v>
      </c>
      <c r="B65" s="15" t="s">
        <v>122</v>
      </c>
      <c r="C65" s="16"/>
    </row>
    <row r="66" spans="1:3" ht="15" customHeight="1" x14ac:dyDescent="0.25">
      <c r="A66" s="17" t="s">
        <v>123</v>
      </c>
      <c r="B66" s="23" t="s">
        <v>124</v>
      </c>
      <c r="C66" s="16"/>
    </row>
    <row r="67" spans="1:3" ht="15" customHeight="1" x14ac:dyDescent="0.25">
      <c r="A67" s="22" t="s">
        <v>125</v>
      </c>
      <c r="B67" s="19" t="s">
        <v>126</v>
      </c>
      <c r="C67" s="10">
        <f>SUM(C68:C71)</f>
        <v>0</v>
      </c>
    </row>
    <row r="68" spans="1:3" ht="15" customHeight="1" x14ac:dyDescent="0.25">
      <c r="A68" s="11" t="s">
        <v>127</v>
      </c>
      <c r="B68" s="12" t="s">
        <v>128</v>
      </c>
      <c r="C68" s="16"/>
    </row>
    <row r="69" spans="1:3" ht="15" customHeight="1" x14ac:dyDescent="0.25">
      <c r="A69" s="14" t="s">
        <v>129</v>
      </c>
      <c r="B69" s="15" t="s">
        <v>130</v>
      </c>
      <c r="C69" s="16"/>
    </row>
    <row r="70" spans="1:3" ht="15" customHeight="1" x14ac:dyDescent="0.25">
      <c r="A70" s="14" t="s">
        <v>131</v>
      </c>
      <c r="B70" s="15" t="s">
        <v>132</v>
      </c>
      <c r="C70" s="16"/>
    </row>
    <row r="71" spans="1:3" ht="15" customHeight="1" x14ac:dyDescent="0.25">
      <c r="A71" s="17" t="s">
        <v>133</v>
      </c>
      <c r="B71" s="18" t="s">
        <v>134</v>
      </c>
      <c r="C71" s="16"/>
    </row>
    <row r="72" spans="1:3" ht="15" customHeight="1" x14ac:dyDescent="0.25">
      <c r="A72" s="22" t="s">
        <v>135</v>
      </c>
      <c r="B72" s="19" t="s">
        <v>136</v>
      </c>
      <c r="C72" s="10">
        <f>SUM(C73:C74)</f>
        <v>20649758</v>
      </c>
    </row>
    <row r="73" spans="1:3" ht="15" customHeight="1" x14ac:dyDescent="0.25">
      <c r="A73" s="11" t="s">
        <v>137</v>
      </c>
      <c r="B73" s="12" t="s">
        <v>138</v>
      </c>
      <c r="C73" s="16">
        <v>20649758</v>
      </c>
    </row>
    <row r="74" spans="1:3" ht="12" customHeight="1" x14ac:dyDescent="0.25">
      <c r="A74" s="17" t="s">
        <v>139</v>
      </c>
      <c r="B74" s="18" t="s">
        <v>140</v>
      </c>
      <c r="C74" s="16"/>
    </row>
    <row r="75" spans="1:3" ht="12" customHeight="1" x14ac:dyDescent="0.25">
      <c r="A75" s="22" t="s">
        <v>141</v>
      </c>
      <c r="B75" s="19" t="s">
        <v>142</v>
      </c>
      <c r="C75" s="10">
        <f>SUM(C76:C78)</f>
        <v>1628574</v>
      </c>
    </row>
    <row r="76" spans="1:3" ht="12" customHeight="1" x14ac:dyDescent="0.25">
      <c r="A76" s="11" t="s">
        <v>143</v>
      </c>
      <c r="B76" s="12" t="s">
        <v>144</v>
      </c>
      <c r="C76" s="16">
        <v>1628574</v>
      </c>
    </row>
    <row r="77" spans="1:3" ht="12" customHeight="1" x14ac:dyDescent="0.25">
      <c r="A77" s="14" t="s">
        <v>145</v>
      </c>
      <c r="B77" s="15" t="s">
        <v>146</v>
      </c>
      <c r="C77" s="16"/>
    </row>
    <row r="78" spans="1:3" ht="12" customHeight="1" x14ac:dyDescent="0.25">
      <c r="A78" s="17" t="s">
        <v>147</v>
      </c>
      <c r="B78" s="18" t="s">
        <v>148</v>
      </c>
      <c r="C78" s="16"/>
    </row>
    <row r="79" spans="1:3" ht="12" customHeight="1" x14ac:dyDescent="0.25">
      <c r="A79" s="22" t="s">
        <v>149</v>
      </c>
      <c r="B79" s="19" t="s">
        <v>150</v>
      </c>
      <c r="C79" s="10">
        <f>SUM(C80:C83)</f>
        <v>0</v>
      </c>
    </row>
    <row r="80" spans="1:3" ht="12" customHeight="1" x14ac:dyDescent="0.25">
      <c r="A80" s="24" t="s">
        <v>151</v>
      </c>
      <c r="B80" s="12" t="s">
        <v>152</v>
      </c>
      <c r="C80" s="16"/>
    </row>
    <row r="81" spans="1:3" ht="12" customHeight="1" x14ac:dyDescent="0.25">
      <c r="A81" s="25" t="s">
        <v>153</v>
      </c>
      <c r="B81" s="15" t="s">
        <v>154</v>
      </c>
      <c r="C81" s="16"/>
    </row>
    <row r="82" spans="1:3" ht="12" customHeight="1" x14ac:dyDescent="0.25">
      <c r="A82" s="25" t="s">
        <v>155</v>
      </c>
      <c r="B82" s="15" t="s">
        <v>156</v>
      </c>
      <c r="C82" s="16"/>
    </row>
    <row r="83" spans="1:3" ht="12" customHeight="1" x14ac:dyDescent="0.25">
      <c r="A83" s="26" t="s">
        <v>157</v>
      </c>
      <c r="B83" s="18" t="s">
        <v>158</v>
      </c>
      <c r="C83" s="16"/>
    </row>
    <row r="84" spans="1:3" ht="12" customHeight="1" x14ac:dyDescent="0.25">
      <c r="A84" s="22" t="s">
        <v>159</v>
      </c>
      <c r="B84" s="19" t="s">
        <v>160</v>
      </c>
      <c r="C84" s="27"/>
    </row>
    <row r="85" spans="1:3" ht="15" customHeight="1" x14ac:dyDescent="0.25">
      <c r="A85" s="22" t="s">
        <v>161</v>
      </c>
      <c r="B85" s="28" t="s">
        <v>162</v>
      </c>
      <c r="C85" s="10">
        <f>+C63+C67+C72+C75+C79+C84</f>
        <v>22278332</v>
      </c>
    </row>
    <row r="86" spans="1:3" ht="15" customHeight="1" x14ac:dyDescent="0.25">
      <c r="A86" s="29" t="s">
        <v>163</v>
      </c>
      <c r="B86" s="30" t="s">
        <v>164</v>
      </c>
      <c r="C86" s="10">
        <f>+C62+C85</f>
        <v>62482249</v>
      </c>
    </row>
    <row r="87" spans="1:3" ht="15" customHeight="1" x14ac:dyDescent="0.25">
      <c r="A87" s="31"/>
      <c r="B87" s="31"/>
      <c r="C87" s="32"/>
    </row>
    <row r="88" spans="1:3" ht="15" customHeight="1" x14ac:dyDescent="0.25">
      <c r="A88" s="31"/>
      <c r="B88" s="31"/>
      <c r="C88" s="32"/>
    </row>
    <row r="89" spans="1:3" ht="15" customHeight="1" x14ac:dyDescent="0.25">
      <c r="A89" s="31"/>
      <c r="B89" s="31"/>
      <c r="C89" s="32"/>
    </row>
    <row r="90" spans="1:3" ht="15" customHeight="1" x14ac:dyDescent="0.25">
      <c r="A90" s="31"/>
      <c r="B90" s="31"/>
      <c r="C90" s="32"/>
    </row>
    <row r="91" spans="1:3" ht="15" customHeight="1" x14ac:dyDescent="0.25">
      <c r="A91" s="31"/>
      <c r="B91" s="31"/>
      <c r="C91" s="32"/>
    </row>
    <row r="92" spans="1:3" ht="15" customHeight="1" x14ac:dyDescent="0.25">
      <c r="A92" s="31"/>
      <c r="B92" s="31"/>
      <c r="C92" s="32"/>
    </row>
    <row r="93" spans="1:3" ht="15" customHeight="1" x14ac:dyDescent="0.25">
      <c r="A93" s="31"/>
      <c r="B93" s="31"/>
      <c r="C93" s="32"/>
    </row>
    <row r="94" spans="1:3" ht="15" customHeight="1" x14ac:dyDescent="0.25">
      <c r="A94" s="31"/>
      <c r="B94" s="31"/>
      <c r="C94" s="32"/>
    </row>
    <row r="95" spans="1:3" ht="15" customHeight="1" x14ac:dyDescent="0.25">
      <c r="A95" s="31"/>
      <c r="B95" s="31"/>
      <c r="C95" s="32"/>
    </row>
    <row r="96" spans="1:3" ht="15" customHeight="1" x14ac:dyDescent="0.25">
      <c r="A96" s="31"/>
      <c r="B96" s="31"/>
      <c r="C96" s="32"/>
    </row>
    <row r="97" spans="1:3" ht="15" customHeight="1" x14ac:dyDescent="0.25">
      <c r="A97" s="31"/>
      <c r="B97" s="31"/>
      <c r="C97" s="32"/>
    </row>
    <row r="98" spans="1:3" ht="15" customHeight="1" x14ac:dyDescent="0.25">
      <c r="A98" s="31"/>
      <c r="B98" s="31"/>
      <c r="C98" s="32"/>
    </row>
    <row r="99" spans="1:3" ht="15" customHeight="1" x14ac:dyDescent="0.25">
      <c r="A99" s="31"/>
      <c r="B99" s="31"/>
      <c r="C99" s="32"/>
    </row>
    <row r="100" spans="1:3" ht="15" customHeight="1" x14ac:dyDescent="0.25">
      <c r="A100" s="31"/>
      <c r="B100" s="31"/>
      <c r="C100" s="32"/>
    </row>
    <row r="101" spans="1:3" ht="15" customHeight="1" x14ac:dyDescent="0.25">
      <c r="A101" s="31"/>
      <c r="B101" s="31"/>
      <c r="C101" s="32"/>
    </row>
    <row r="102" spans="1:3" ht="15" customHeight="1" x14ac:dyDescent="0.25">
      <c r="A102" s="31"/>
      <c r="B102" s="31"/>
      <c r="C102" s="32"/>
    </row>
    <row r="103" spans="1:3" ht="15" customHeight="1" x14ac:dyDescent="0.25">
      <c r="A103" s="31"/>
      <c r="B103" s="31"/>
      <c r="C103" s="32"/>
    </row>
    <row r="104" spans="1:3" ht="15" customHeight="1" x14ac:dyDescent="0.25">
      <c r="A104" s="31"/>
      <c r="B104" s="31"/>
      <c r="C104" s="32"/>
    </row>
    <row r="105" spans="1:3" ht="15" customHeight="1" x14ac:dyDescent="0.25">
      <c r="A105" s="31"/>
      <c r="B105" s="31"/>
      <c r="C105" s="32"/>
    </row>
    <row r="106" spans="1:3" ht="15" customHeight="1" x14ac:dyDescent="0.25">
      <c r="A106" s="31"/>
      <c r="B106" s="31"/>
      <c r="C106" s="32"/>
    </row>
    <row r="107" spans="1:3" ht="15" customHeight="1" x14ac:dyDescent="0.25">
      <c r="A107" s="31"/>
      <c r="B107" s="31"/>
      <c r="C107" s="32"/>
    </row>
    <row r="108" spans="1:3" ht="15" customHeight="1" x14ac:dyDescent="0.25">
      <c r="A108" s="31"/>
      <c r="B108" s="31"/>
      <c r="C108" s="32"/>
    </row>
    <row r="109" spans="1:3" ht="15" customHeight="1" x14ac:dyDescent="0.25">
      <c r="A109" s="31"/>
      <c r="B109" s="31"/>
      <c r="C109" s="32"/>
    </row>
    <row r="110" spans="1:3" ht="15" customHeight="1" x14ac:dyDescent="0.25">
      <c r="A110" s="31"/>
      <c r="B110" s="31"/>
      <c r="C110" s="32"/>
    </row>
    <row r="111" spans="1:3" ht="20.100000000000001" customHeight="1" x14ac:dyDescent="0.25">
      <c r="A111" s="33"/>
      <c r="B111" t="s">
        <v>404</v>
      </c>
      <c r="C111" s="34"/>
    </row>
    <row r="112" spans="1:3" ht="20.100000000000001" customHeight="1" x14ac:dyDescent="0.25">
      <c r="A112" s="251" t="s">
        <v>165</v>
      </c>
      <c r="B112" s="251"/>
      <c r="C112" s="251"/>
    </row>
    <row r="113" spans="1:3" ht="20.100000000000001" customHeight="1" x14ac:dyDescent="0.25">
      <c r="A113" s="253"/>
      <c r="B113" s="253"/>
      <c r="C113" s="35" t="s">
        <v>1</v>
      </c>
    </row>
    <row r="114" spans="1:3" ht="24.75" customHeight="1" x14ac:dyDescent="0.25">
      <c r="A114" s="2" t="s">
        <v>2</v>
      </c>
      <c r="B114" s="3" t="s">
        <v>166</v>
      </c>
      <c r="C114" s="4" t="s">
        <v>4</v>
      </c>
    </row>
    <row r="115" spans="1:3" ht="15" customHeight="1" x14ac:dyDescent="0.25">
      <c r="A115" s="36">
        <v>1</v>
      </c>
      <c r="B115" s="37">
        <v>2</v>
      </c>
      <c r="C115" s="38">
        <v>3</v>
      </c>
    </row>
    <row r="116" spans="1:3" ht="15" customHeight="1" x14ac:dyDescent="0.25">
      <c r="A116" s="39" t="s">
        <v>5</v>
      </c>
      <c r="B116" s="40" t="s">
        <v>167</v>
      </c>
      <c r="C116" s="41">
        <f>SUM(C117:C121)</f>
        <v>50031287</v>
      </c>
    </row>
    <row r="117" spans="1:3" ht="15" customHeight="1" x14ac:dyDescent="0.25">
      <c r="A117" s="42" t="s">
        <v>7</v>
      </c>
      <c r="B117" s="43" t="s">
        <v>168</v>
      </c>
      <c r="C117" s="44">
        <v>18258971</v>
      </c>
    </row>
    <row r="118" spans="1:3" ht="15" customHeight="1" x14ac:dyDescent="0.25">
      <c r="A118" s="14" t="s">
        <v>9</v>
      </c>
      <c r="B118" s="45" t="s">
        <v>169</v>
      </c>
      <c r="C118" s="16">
        <v>3632695</v>
      </c>
    </row>
    <row r="119" spans="1:3" ht="15" customHeight="1" x14ac:dyDescent="0.25">
      <c r="A119" s="14" t="s">
        <v>11</v>
      </c>
      <c r="B119" s="45" t="s">
        <v>170</v>
      </c>
      <c r="C119" s="20">
        <v>23346951</v>
      </c>
    </row>
    <row r="120" spans="1:3" ht="15" customHeight="1" x14ac:dyDescent="0.25">
      <c r="A120" s="14" t="s">
        <v>13</v>
      </c>
      <c r="B120" s="46" t="s">
        <v>171</v>
      </c>
      <c r="C120" s="20">
        <v>2446886</v>
      </c>
    </row>
    <row r="121" spans="1:3" ht="15" customHeight="1" x14ac:dyDescent="0.25">
      <c r="A121" s="14" t="s">
        <v>172</v>
      </c>
      <c r="B121" s="47" t="s">
        <v>173</v>
      </c>
      <c r="C121" s="20">
        <v>2345784</v>
      </c>
    </row>
    <row r="122" spans="1:3" ht="15" customHeight="1" x14ac:dyDescent="0.25">
      <c r="A122" s="14" t="s">
        <v>17</v>
      </c>
      <c r="B122" s="45" t="s">
        <v>174</v>
      </c>
      <c r="C122" s="20">
        <v>0</v>
      </c>
    </row>
    <row r="123" spans="1:3" ht="15" customHeight="1" x14ac:dyDescent="0.25">
      <c r="A123" s="14" t="s">
        <v>175</v>
      </c>
      <c r="B123" s="48" t="s">
        <v>176</v>
      </c>
      <c r="C123" s="20"/>
    </row>
    <row r="124" spans="1:3" ht="15" customHeight="1" x14ac:dyDescent="0.25">
      <c r="A124" s="14" t="s">
        <v>177</v>
      </c>
      <c r="B124" s="49" t="s">
        <v>178</v>
      </c>
      <c r="C124" s="20"/>
    </row>
    <row r="125" spans="1:3" ht="15" customHeight="1" x14ac:dyDescent="0.25">
      <c r="A125" s="14" t="s">
        <v>179</v>
      </c>
      <c r="B125" s="49" t="s">
        <v>180</v>
      </c>
      <c r="C125" s="20"/>
    </row>
    <row r="126" spans="1:3" ht="15" customHeight="1" x14ac:dyDescent="0.25">
      <c r="A126" s="14" t="s">
        <v>181</v>
      </c>
      <c r="B126" s="48" t="s">
        <v>182</v>
      </c>
      <c r="C126" s="20">
        <v>2230784</v>
      </c>
    </row>
    <row r="127" spans="1:3" ht="15" customHeight="1" x14ac:dyDescent="0.25">
      <c r="A127" s="14" t="s">
        <v>183</v>
      </c>
      <c r="B127" s="48" t="s">
        <v>184</v>
      </c>
      <c r="C127" s="20"/>
    </row>
    <row r="128" spans="1:3" ht="15" customHeight="1" x14ac:dyDescent="0.25">
      <c r="A128" s="14" t="s">
        <v>185</v>
      </c>
      <c r="B128" s="49" t="s">
        <v>186</v>
      </c>
      <c r="C128" s="20"/>
    </row>
    <row r="129" spans="1:3" ht="15" customHeight="1" x14ac:dyDescent="0.25">
      <c r="A129" s="50" t="s">
        <v>187</v>
      </c>
      <c r="B129" s="51" t="s">
        <v>188</v>
      </c>
      <c r="C129" s="20"/>
    </row>
    <row r="130" spans="1:3" ht="15" customHeight="1" x14ac:dyDescent="0.25">
      <c r="A130" s="14" t="s">
        <v>189</v>
      </c>
      <c r="B130" s="51" t="s">
        <v>190</v>
      </c>
      <c r="C130" s="20"/>
    </row>
    <row r="131" spans="1:3" ht="15" customHeight="1" x14ac:dyDescent="0.25">
      <c r="A131" s="52" t="s">
        <v>191</v>
      </c>
      <c r="B131" s="53" t="s">
        <v>192</v>
      </c>
      <c r="C131" s="54">
        <v>115000</v>
      </c>
    </row>
    <row r="132" spans="1:3" ht="15" customHeight="1" x14ac:dyDescent="0.25">
      <c r="A132" s="8" t="s">
        <v>19</v>
      </c>
      <c r="B132" s="55" t="s">
        <v>193</v>
      </c>
      <c r="C132" s="10">
        <f>+C133+C135+C137</f>
        <v>8478998</v>
      </c>
    </row>
    <row r="133" spans="1:3" ht="11.1" customHeight="1" x14ac:dyDescent="0.25">
      <c r="A133" s="11" t="s">
        <v>21</v>
      </c>
      <c r="B133" s="45" t="s">
        <v>194</v>
      </c>
      <c r="C133" s="13">
        <v>999998</v>
      </c>
    </row>
    <row r="134" spans="1:3" ht="11.1" customHeight="1" x14ac:dyDescent="0.25">
      <c r="A134" s="11" t="s">
        <v>23</v>
      </c>
      <c r="B134" s="56" t="s">
        <v>195</v>
      </c>
      <c r="C134" s="13"/>
    </row>
    <row r="135" spans="1:3" ht="11.1" customHeight="1" x14ac:dyDescent="0.25">
      <c r="A135" s="11" t="s">
        <v>25</v>
      </c>
      <c r="B135" s="56" t="s">
        <v>196</v>
      </c>
      <c r="C135" s="16">
        <v>7479000</v>
      </c>
    </row>
    <row r="136" spans="1:3" ht="11.1" customHeight="1" x14ac:dyDescent="0.25">
      <c r="A136" s="11" t="s">
        <v>27</v>
      </c>
      <c r="B136" s="56" t="s">
        <v>197</v>
      </c>
      <c r="C136" s="57"/>
    </row>
    <row r="137" spans="1:3" ht="11.1" customHeight="1" x14ac:dyDescent="0.25">
      <c r="A137" s="11" t="s">
        <v>29</v>
      </c>
      <c r="B137" s="58" t="s">
        <v>198</v>
      </c>
      <c r="C137" s="57"/>
    </row>
    <row r="138" spans="1:3" ht="11.1" customHeight="1" x14ac:dyDescent="0.25">
      <c r="A138" s="11" t="s">
        <v>31</v>
      </c>
      <c r="B138" s="59" t="s">
        <v>199</v>
      </c>
      <c r="C138" s="57"/>
    </row>
    <row r="139" spans="1:3" ht="11.1" customHeight="1" x14ac:dyDescent="0.25">
      <c r="A139" s="11" t="s">
        <v>200</v>
      </c>
      <c r="B139" s="60" t="s">
        <v>201</v>
      </c>
      <c r="C139" s="57"/>
    </row>
    <row r="140" spans="1:3" ht="11.1" customHeight="1" x14ac:dyDescent="0.25">
      <c r="A140" s="11" t="s">
        <v>202</v>
      </c>
      <c r="B140" s="61" t="s">
        <v>180</v>
      </c>
      <c r="C140" s="57"/>
    </row>
    <row r="141" spans="1:3" ht="11.1" customHeight="1" x14ac:dyDescent="0.25">
      <c r="A141" s="11" t="s">
        <v>203</v>
      </c>
      <c r="B141" s="61" t="s">
        <v>204</v>
      </c>
      <c r="C141" s="57"/>
    </row>
    <row r="142" spans="1:3" ht="11.1" customHeight="1" x14ac:dyDescent="0.25">
      <c r="A142" s="11" t="s">
        <v>205</v>
      </c>
      <c r="B142" s="61" t="s">
        <v>206</v>
      </c>
      <c r="C142" s="57"/>
    </row>
    <row r="143" spans="1:3" ht="11.1" customHeight="1" x14ac:dyDescent="0.25">
      <c r="A143" s="11" t="s">
        <v>207</v>
      </c>
      <c r="B143" s="61" t="s">
        <v>186</v>
      </c>
      <c r="C143" s="57"/>
    </row>
    <row r="144" spans="1:3" ht="11.1" customHeight="1" x14ac:dyDescent="0.25">
      <c r="A144" s="11" t="s">
        <v>208</v>
      </c>
      <c r="B144" s="61" t="s">
        <v>209</v>
      </c>
      <c r="C144" s="57"/>
    </row>
    <row r="145" spans="1:3" ht="11.1" customHeight="1" x14ac:dyDescent="0.25">
      <c r="A145" s="50" t="s">
        <v>210</v>
      </c>
      <c r="B145" s="61" t="s">
        <v>211</v>
      </c>
      <c r="C145" s="62"/>
    </row>
    <row r="146" spans="1:3" ht="15" customHeight="1" x14ac:dyDescent="0.25">
      <c r="A146" s="8" t="s">
        <v>33</v>
      </c>
      <c r="B146" s="9" t="s">
        <v>212</v>
      </c>
      <c r="C146" s="10">
        <f>+C147+C148</f>
        <v>2397597</v>
      </c>
    </row>
    <row r="147" spans="1:3" ht="15" customHeight="1" x14ac:dyDescent="0.25">
      <c r="A147" s="11" t="s">
        <v>35</v>
      </c>
      <c r="B147" s="63" t="s">
        <v>213</v>
      </c>
      <c r="C147" s="13">
        <v>2397597</v>
      </c>
    </row>
    <row r="148" spans="1:3" ht="15" customHeight="1" x14ac:dyDescent="0.25">
      <c r="A148" s="17" t="s">
        <v>37</v>
      </c>
      <c r="B148" s="56" t="s">
        <v>214</v>
      </c>
      <c r="C148" s="20"/>
    </row>
    <row r="149" spans="1:3" ht="15" customHeight="1" x14ac:dyDescent="0.25">
      <c r="A149" s="8" t="s">
        <v>47</v>
      </c>
      <c r="B149" s="9" t="s">
        <v>215</v>
      </c>
      <c r="C149" s="10">
        <f>+C116+C132+C146</f>
        <v>60907882</v>
      </c>
    </row>
    <row r="150" spans="1:3" ht="15" customHeight="1" x14ac:dyDescent="0.25">
      <c r="A150" s="8" t="s">
        <v>61</v>
      </c>
      <c r="B150" s="9" t="s">
        <v>216</v>
      </c>
      <c r="C150" s="10">
        <f>+C151+C152+C153</f>
        <v>0</v>
      </c>
    </row>
    <row r="151" spans="1:3" ht="11.1" customHeight="1" x14ac:dyDescent="0.25">
      <c r="A151" s="11" t="s">
        <v>63</v>
      </c>
      <c r="B151" s="63" t="s">
        <v>217</v>
      </c>
      <c r="C151" s="57"/>
    </row>
    <row r="152" spans="1:3" ht="11.1" customHeight="1" x14ac:dyDescent="0.25">
      <c r="A152" s="11" t="s">
        <v>65</v>
      </c>
      <c r="B152" s="63" t="s">
        <v>218</v>
      </c>
      <c r="C152" s="57"/>
    </row>
    <row r="153" spans="1:3" ht="11.1" customHeight="1" x14ac:dyDescent="0.25">
      <c r="A153" s="50" t="s">
        <v>67</v>
      </c>
      <c r="B153" s="64" t="s">
        <v>219</v>
      </c>
      <c r="C153" s="57"/>
    </row>
    <row r="154" spans="1:3" ht="11.1" customHeight="1" x14ac:dyDescent="0.25">
      <c r="A154" s="8" t="s">
        <v>83</v>
      </c>
      <c r="B154" s="9" t="s">
        <v>220</v>
      </c>
      <c r="C154" s="10">
        <f>+C155+C156+C157+C158</f>
        <v>0</v>
      </c>
    </row>
    <row r="155" spans="1:3" ht="11.1" customHeight="1" x14ac:dyDescent="0.25">
      <c r="A155" s="11" t="s">
        <v>85</v>
      </c>
      <c r="B155" s="63" t="s">
        <v>221</v>
      </c>
      <c r="C155" s="57"/>
    </row>
    <row r="156" spans="1:3" ht="11.1" customHeight="1" x14ac:dyDescent="0.25">
      <c r="A156" s="11" t="s">
        <v>87</v>
      </c>
      <c r="B156" s="63" t="s">
        <v>222</v>
      </c>
      <c r="C156" s="57"/>
    </row>
    <row r="157" spans="1:3" ht="11.1" customHeight="1" x14ac:dyDescent="0.25">
      <c r="A157" s="11" t="s">
        <v>89</v>
      </c>
      <c r="B157" s="63" t="s">
        <v>223</v>
      </c>
      <c r="C157" s="57"/>
    </row>
    <row r="158" spans="1:3" ht="11.1" customHeight="1" x14ac:dyDescent="0.25">
      <c r="A158" s="50" t="s">
        <v>91</v>
      </c>
      <c r="B158" s="64" t="s">
        <v>224</v>
      </c>
      <c r="C158" s="57"/>
    </row>
    <row r="159" spans="1:3" ht="11.1" customHeight="1" x14ac:dyDescent="0.25">
      <c r="A159" s="8" t="s">
        <v>95</v>
      </c>
      <c r="B159" s="9" t="s">
        <v>225</v>
      </c>
      <c r="C159" s="10">
        <f>+C160+C161+C162+C163</f>
        <v>1574367</v>
      </c>
    </row>
    <row r="160" spans="1:3" ht="11.1" customHeight="1" x14ac:dyDescent="0.25">
      <c r="A160" s="11" t="s">
        <v>97</v>
      </c>
      <c r="B160" s="63" t="s">
        <v>226</v>
      </c>
      <c r="C160" s="57"/>
    </row>
    <row r="161" spans="1:3" ht="11.1" customHeight="1" x14ac:dyDescent="0.25">
      <c r="A161" s="11" t="s">
        <v>99</v>
      </c>
      <c r="B161" s="63" t="s">
        <v>227</v>
      </c>
      <c r="C161" s="57">
        <v>1574367</v>
      </c>
    </row>
    <row r="162" spans="1:3" ht="11.1" customHeight="1" x14ac:dyDescent="0.25">
      <c r="A162" s="11" t="s">
        <v>101</v>
      </c>
      <c r="B162" s="63" t="s">
        <v>228</v>
      </c>
      <c r="C162" s="57"/>
    </row>
    <row r="163" spans="1:3" ht="11.1" customHeight="1" x14ac:dyDescent="0.25">
      <c r="A163" s="50" t="s">
        <v>103</v>
      </c>
      <c r="B163" s="64" t="s">
        <v>229</v>
      </c>
      <c r="C163" s="57"/>
    </row>
    <row r="164" spans="1:3" ht="11.1" customHeight="1" x14ac:dyDescent="0.25">
      <c r="A164" s="8" t="s">
        <v>105</v>
      </c>
      <c r="B164" s="9" t="s">
        <v>230</v>
      </c>
      <c r="C164" s="65">
        <f>+C165+C166+C167+C168</f>
        <v>0</v>
      </c>
    </row>
    <row r="165" spans="1:3" ht="11.1" customHeight="1" x14ac:dyDescent="0.25">
      <c r="A165" s="11" t="s">
        <v>107</v>
      </c>
      <c r="B165" s="63" t="s">
        <v>231</v>
      </c>
      <c r="C165" s="57"/>
    </row>
    <row r="166" spans="1:3" ht="11.1" customHeight="1" x14ac:dyDescent="0.25">
      <c r="A166" s="11" t="s">
        <v>109</v>
      </c>
      <c r="B166" s="63" t="s">
        <v>232</v>
      </c>
      <c r="C166" s="57"/>
    </row>
    <row r="167" spans="1:3" ht="11.1" customHeight="1" x14ac:dyDescent="0.25">
      <c r="A167" s="11" t="s">
        <v>111</v>
      </c>
      <c r="B167" s="63" t="s">
        <v>233</v>
      </c>
      <c r="C167" s="57"/>
    </row>
    <row r="168" spans="1:3" ht="11.1" customHeight="1" x14ac:dyDescent="0.25">
      <c r="A168" s="11" t="s">
        <v>113</v>
      </c>
      <c r="B168" s="63" t="s">
        <v>234</v>
      </c>
      <c r="C168" s="57"/>
    </row>
    <row r="169" spans="1:3" ht="11.1" customHeight="1" x14ac:dyDescent="0.25">
      <c r="A169" s="8" t="s">
        <v>115</v>
      </c>
      <c r="B169" s="9" t="s">
        <v>235</v>
      </c>
      <c r="C169" s="66">
        <v>1574367</v>
      </c>
    </row>
    <row r="170" spans="1:3" ht="15" customHeight="1" x14ac:dyDescent="0.25">
      <c r="A170" s="67" t="s">
        <v>117</v>
      </c>
      <c r="B170" s="68" t="s">
        <v>236</v>
      </c>
      <c r="C170" s="66">
        <f>+C149+C169</f>
        <v>62482249</v>
      </c>
    </row>
    <row r="171" spans="1:3" ht="20.100000000000001" customHeight="1" x14ac:dyDescent="0.25"/>
  </sheetData>
  <mergeCells count="4">
    <mergeCell ref="A3:C3"/>
    <mergeCell ref="A4:B4"/>
    <mergeCell ref="A112:C112"/>
    <mergeCell ref="A113:B113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32"/>
  <sheetViews>
    <sheetView zoomScaleNormal="100" workbookViewId="0">
      <selection activeCell="B3" sqref="B3:E3"/>
    </sheetView>
  </sheetViews>
  <sheetFormatPr defaultRowHeight="15" x14ac:dyDescent="0.25"/>
  <cols>
    <col min="1" max="1" width="8.7109375" customWidth="1"/>
    <col min="2" max="2" width="47" customWidth="1"/>
    <col min="3" max="3" width="16.85546875" customWidth="1"/>
    <col min="4" max="4" width="47.5703125" customWidth="1"/>
    <col min="5" max="5" width="16.28515625" customWidth="1"/>
    <col min="6" max="1025" width="8.7109375" customWidth="1"/>
  </cols>
  <sheetData>
    <row r="2" spans="1:5" x14ac:dyDescent="0.25">
      <c r="B2" t="s">
        <v>405</v>
      </c>
    </row>
    <row r="3" spans="1:5" ht="30" customHeight="1" x14ac:dyDescent="0.25">
      <c r="A3" s="69"/>
      <c r="B3" s="254" t="s">
        <v>237</v>
      </c>
      <c r="C3" s="254"/>
      <c r="D3" s="254"/>
      <c r="E3" s="254"/>
    </row>
    <row r="4" spans="1:5" ht="20.100000000000001" customHeight="1" x14ac:dyDescent="0.25">
      <c r="A4" s="69"/>
      <c r="B4" s="70"/>
      <c r="C4" s="69"/>
      <c r="D4" s="69"/>
      <c r="E4" s="71" t="s">
        <v>238</v>
      </c>
    </row>
    <row r="5" spans="1:5" ht="20.100000000000001" customHeight="1" x14ac:dyDescent="0.25">
      <c r="A5" s="255" t="s">
        <v>2</v>
      </c>
      <c r="B5" s="256" t="s">
        <v>239</v>
      </c>
      <c r="C5" s="256"/>
      <c r="D5" s="255" t="s">
        <v>240</v>
      </c>
      <c r="E5" s="255"/>
    </row>
    <row r="6" spans="1:5" ht="20.100000000000001" customHeight="1" x14ac:dyDescent="0.25">
      <c r="A6" s="255"/>
      <c r="B6" s="72" t="s">
        <v>241</v>
      </c>
      <c r="C6" s="73" t="s">
        <v>4</v>
      </c>
      <c r="D6" s="72" t="s">
        <v>241</v>
      </c>
      <c r="E6" s="74" t="s">
        <v>4</v>
      </c>
    </row>
    <row r="7" spans="1:5" ht="20.100000000000001" customHeight="1" x14ac:dyDescent="0.25">
      <c r="A7" s="75">
        <v>1</v>
      </c>
      <c r="B7" s="76">
        <v>2</v>
      </c>
      <c r="C7" s="77" t="s">
        <v>33</v>
      </c>
      <c r="D7" s="76" t="s">
        <v>47</v>
      </c>
      <c r="E7" s="78" t="s">
        <v>61</v>
      </c>
    </row>
    <row r="8" spans="1:5" ht="20.100000000000001" customHeight="1" x14ac:dyDescent="0.25">
      <c r="A8" s="79" t="s">
        <v>5</v>
      </c>
      <c r="B8" s="80" t="s">
        <v>242</v>
      </c>
      <c r="C8" s="81">
        <v>32538335</v>
      </c>
      <c r="D8" s="80" t="s">
        <v>243</v>
      </c>
      <c r="E8" s="13">
        <v>7509860</v>
      </c>
    </row>
    <row r="9" spans="1:5" ht="20.100000000000001" customHeight="1" x14ac:dyDescent="0.25">
      <c r="A9" s="82" t="s">
        <v>19</v>
      </c>
      <c r="B9" s="83" t="s">
        <v>244</v>
      </c>
      <c r="C9" s="84">
        <v>1984365</v>
      </c>
      <c r="D9" s="83" t="s">
        <v>169</v>
      </c>
      <c r="E9" s="16">
        <v>1496939</v>
      </c>
    </row>
    <row r="10" spans="1:5" ht="20.100000000000001" customHeight="1" x14ac:dyDescent="0.25">
      <c r="A10" s="82" t="s">
        <v>33</v>
      </c>
      <c r="B10" s="83" t="s">
        <v>245</v>
      </c>
      <c r="C10" s="84"/>
      <c r="D10" s="83" t="s">
        <v>246</v>
      </c>
      <c r="E10" s="16">
        <v>20262637</v>
      </c>
    </row>
    <row r="11" spans="1:5" ht="20.100000000000001" customHeight="1" x14ac:dyDescent="0.25">
      <c r="A11" s="82" t="s">
        <v>47</v>
      </c>
      <c r="B11" s="83" t="s">
        <v>247</v>
      </c>
      <c r="C11" s="84">
        <v>2724477</v>
      </c>
      <c r="D11" s="83" t="s">
        <v>171</v>
      </c>
      <c r="E11" s="16">
        <v>2446886</v>
      </c>
    </row>
    <row r="12" spans="1:5" ht="20.100000000000001" customHeight="1" x14ac:dyDescent="0.25">
      <c r="A12" s="82" t="s">
        <v>61</v>
      </c>
      <c r="B12" s="85" t="s">
        <v>248</v>
      </c>
      <c r="C12" s="84"/>
      <c r="D12" s="83" t="s">
        <v>173</v>
      </c>
      <c r="E12" s="16">
        <v>2345784</v>
      </c>
    </row>
    <row r="13" spans="1:5" ht="20.100000000000001" customHeight="1" x14ac:dyDescent="0.25">
      <c r="A13" s="82" t="s">
        <v>83</v>
      </c>
      <c r="B13" s="83" t="s">
        <v>249</v>
      </c>
      <c r="C13" s="86"/>
      <c r="D13" s="83" t="s">
        <v>250</v>
      </c>
      <c r="E13" s="16">
        <v>2397597</v>
      </c>
    </row>
    <row r="14" spans="1:5" ht="20.100000000000001" customHeight="1" x14ac:dyDescent="0.25">
      <c r="A14" s="82" t="s">
        <v>95</v>
      </c>
      <c r="B14" s="83" t="s">
        <v>82</v>
      </c>
      <c r="C14" s="84">
        <v>1815014</v>
      </c>
      <c r="D14" s="87"/>
      <c r="E14" s="16"/>
    </row>
    <row r="15" spans="1:5" ht="15" customHeight="1" x14ac:dyDescent="0.25">
      <c r="A15" s="82" t="s">
        <v>105</v>
      </c>
      <c r="B15" s="87"/>
      <c r="C15" s="84"/>
      <c r="D15" s="87"/>
      <c r="E15" s="16"/>
    </row>
    <row r="16" spans="1:5" ht="15" customHeight="1" x14ac:dyDescent="0.25">
      <c r="A16" s="82" t="s">
        <v>115</v>
      </c>
      <c r="B16" s="88"/>
      <c r="C16" s="86"/>
      <c r="D16" s="87"/>
      <c r="E16" s="16"/>
    </row>
    <row r="17" spans="1:5" ht="15" customHeight="1" x14ac:dyDescent="0.25">
      <c r="A17" s="82" t="s">
        <v>117</v>
      </c>
      <c r="B17" s="87"/>
      <c r="C17" s="84"/>
      <c r="D17" s="87"/>
      <c r="E17" s="16"/>
    </row>
    <row r="18" spans="1:5" ht="15" customHeight="1" x14ac:dyDescent="0.25">
      <c r="A18" s="82" t="s">
        <v>125</v>
      </c>
      <c r="B18" s="87"/>
      <c r="C18" s="84"/>
      <c r="D18" s="87"/>
      <c r="E18" s="16"/>
    </row>
    <row r="19" spans="1:5" ht="15" customHeight="1" x14ac:dyDescent="0.25">
      <c r="A19" s="82" t="s">
        <v>135</v>
      </c>
      <c r="B19" s="89"/>
      <c r="C19" s="90"/>
      <c r="D19" s="87"/>
      <c r="E19" s="20"/>
    </row>
    <row r="20" spans="1:5" ht="20.100000000000001" customHeight="1" x14ac:dyDescent="0.25">
      <c r="A20" s="91" t="s">
        <v>141</v>
      </c>
      <c r="B20" s="92" t="s">
        <v>251</v>
      </c>
      <c r="C20" s="93">
        <f>+C8+C9+C11+C12+C14+C15+C16+C17+C18+C19</f>
        <v>39062191</v>
      </c>
      <c r="D20" s="92" t="s">
        <v>252</v>
      </c>
      <c r="E20" s="10">
        <f>SUM(E8:E19)</f>
        <v>36459703</v>
      </c>
    </row>
    <row r="21" spans="1:5" ht="20.100000000000001" customHeight="1" x14ac:dyDescent="0.25">
      <c r="A21" s="94" t="s">
        <v>149</v>
      </c>
      <c r="B21" s="95" t="s">
        <v>253</v>
      </c>
      <c r="C21" s="96">
        <f>+C22+C23+C24+C25</f>
        <v>22275338</v>
      </c>
      <c r="D21" s="83" t="s">
        <v>254</v>
      </c>
      <c r="E21" s="97"/>
    </row>
    <row r="22" spans="1:5" ht="20.100000000000001" customHeight="1" x14ac:dyDescent="0.25">
      <c r="A22" s="98" t="s">
        <v>159</v>
      </c>
      <c r="B22" s="83" t="s">
        <v>255</v>
      </c>
      <c r="C22" s="84">
        <v>20646764</v>
      </c>
      <c r="D22" s="83" t="s">
        <v>256</v>
      </c>
      <c r="E22" s="16"/>
    </row>
    <row r="23" spans="1:5" ht="20.100000000000001" customHeight="1" x14ac:dyDescent="0.25">
      <c r="A23" s="98" t="s">
        <v>161</v>
      </c>
      <c r="B23" s="83" t="s">
        <v>257</v>
      </c>
      <c r="C23" s="84"/>
      <c r="D23" s="83" t="s">
        <v>258</v>
      </c>
      <c r="E23" s="16"/>
    </row>
    <row r="24" spans="1:5" ht="20.100000000000001" customHeight="1" x14ac:dyDescent="0.25">
      <c r="A24" s="98" t="s">
        <v>163</v>
      </c>
      <c r="B24" s="83" t="s">
        <v>259</v>
      </c>
      <c r="C24" s="84"/>
      <c r="D24" s="83" t="s">
        <v>260</v>
      </c>
      <c r="E24" s="16"/>
    </row>
    <row r="25" spans="1:5" ht="20.100000000000001" customHeight="1" x14ac:dyDescent="0.25">
      <c r="A25" s="98" t="s">
        <v>261</v>
      </c>
      <c r="B25" s="83" t="s">
        <v>262</v>
      </c>
      <c r="C25" s="84">
        <v>1628574</v>
      </c>
      <c r="D25" s="95" t="s">
        <v>263</v>
      </c>
      <c r="E25" s="16"/>
    </row>
    <row r="26" spans="1:5" ht="20.100000000000001" customHeight="1" x14ac:dyDescent="0.25">
      <c r="A26" s="98" t="s">
        <v>264</v>
      </c>
      <c r="B26" s="83" t="s">
        <v>265</v>
      </c>
      <c r="C26" s="99">
        <f>+C27+C28</f>
        <v>0</v>
      </c>
      <c r="D26" s="83" t="s">
        <v>266</v>
      </c>
      <c r="E26" s="16"/>
    </row>
    <row r="27" spans="1:5" ht="20.100000000000001" customHeight="1" x14ac:dyDescent="0.25">
      <c r="A27" s="94" t="s">
        <v>267</v>
      </c>
      <c r="B27" s="95" t="s">
        <v>268</v>
      </c>
      <c r="C27" s="100"/>
      <c r="D27" s="80" t="s">
        <v>227</v>
      </c>
      <c r="E27" s="97">
        <v>1574367</v>
      </c>
    </row>
    <row r="28" spans="1:5" ht="20.100000000000001" customHeight="1" x14ac:dyDescent="0.25">
      <c r="A28" s="98" t="s">
        <v>269</v>
      </c>
      <c r="B28" s="83" t="s">
        <v>270</v>
      </c>
      <c r="C28" s="84"/>
      <c r="D28" s="87" t="s">
        <v>271</v>
      </c>
      <c r="E28" s="16">
        <v>15964461</v>
      </c>
    </row>
    <row r="29" spans="1:5" ht="20.100000000000001" customHeight="1" x14ac:dyDescent="0.25">
      <c r="A29" s="91" t="s">
        <v>272</v>
      </c>
      <c r="B29" s="92" t="s">
        <v>273</v>
      </c>
      <c r="C29" s="93">
        <f>+C21+C26</f>
        <v>22275338</v>
      </c>
      <c r="D29" s="92" t="s">
        <v>274</v>
      </c>
      <c r="E29" s="10">
        <f>SUM(E21:E28)</f>
        <v>17538828</v>
      </c>
    </row>
    <row r="30" spans="1:5" ht="20.100000000000001" customHeight="1" x14ac:dyDescent="0.25">
      <c r="A30" s="91" t="s">
        <v>275</v>
      </c>
      <c r="B30" s="101" t="s">
        <v>276</v>
      </c>
      <c r="C30" s="102">
        <f>+C20+C29</f>
        <v>61337529</v>
      </c>
      <c r="D30" s="101" t="s">
        <v>277</v>
      </c>
      <c r="E30" s="102">
        <f>+E20+E29</f>
        <v>53998531</v>
      </c>
    </row>
    <row r="31" spans="1:5" ht="20.100000000000001" customHeight="1" x14ac:dyDescent="0.25">
      <c r="A31" s="91" t="s">
        <v>278</v>
      </c>
      <c r="B31" s="101" t="s">
        <v>279</v>
      </c>
      <c r="C31" s="102" t="str">
        <f>IF(C20-E20&lt;0,E20-C20,"-")</f>
        <v>-</v>
      </c>
      <c r="D31" s="101" t="s">
        <v>280</v>
      </c>
      <c r="E31" s="102"/>
    </row>
    <row r="32" spans="1:5" ht="20.100000000000001" customHeight="1" x14ac:dyDescent="0.25">
      <c r="A32" s="91" t="s">
        <v>281</v>
      </c>
      <c r="B32" s="101" t="s">
        <v>282</v>
      </c>
      <c r="C32" s="102" t="str">
        <f>IF(C20+C21-E30&lt;0,E30-(C20+C21),"-")</f>
        <v>-</v>
      </c>
      <c r="D32" s="101" t="s">
        <v>283</v>
      </c>
      <c r="E32" s="102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5"/>
  <sheetViews>
    <sheetView zoomScaleNormal="100" workbookViewId="0">
      <selection activeCell="B2" sqref="B2:E2"/>
    </sheetView>
  </sheetViews>
  <sheetFormatPr defaultRowHeight="15" x14ac:dyDescent="0.25"/>
  <cols>
    <col min="1" max="1" width="8.7109375" customWidth="1"/>
    <col min="2" max="2" width="46.7109375" customWidth="1"/>
    <col min="3" max="3" width="20.140625" customWidth="1"/>
    <col min="4" max="4" width="44.7109375" customWidth="1"/>
    <col min="5" max="5" width="16.140625" customWidth="1"/>
    <col min="6" max="1025" width="8.7109375" customWidth="1"/>
  </cols>
  <sheetData>
    <row r="1" spans="1:5" x14ac:dyDescent="0.25">
      <c r="B1" t="s">
        <v>406</v>
      </c>
    </row>
    <row r="2" spans="1:5" ht="35.1" customHeight="1" x14ac:dyDescent="0.25">
      <c r="A2" s="69"/>
      <c r="B2" s="254" t="s">
        <v>284</v>
      </c>
      <c r="C2" s="254"/>
      <c r="D2" s="254"/>
      <c r="E2" s="254"/>
    </row>
    <row r="3" spans="1:5" ht="15" customHeight="1" x14ac:dyDescent="0.25">
      <c r="A3" s="69"/>
      <c r="B3" s="70"/>
      <c r="C3" s="69"/>
      <c r="D3" s="69"/>
      <c r="E3" s="71" t="s">
        <v>238</v>
      </c>
    </row>
    <row r="4" spans="1:5" ht="20.100000000000001" customHeight="1" x14ac:dyDescent="0.25">
      <c r="A4" s="255" t="s">
        <v>2</v>
      </c>
      <c r="B4" s="256" t="s">
        <v>239</v>
      </c>
      <c r="C4" s="256"/>
      <c r="D4" s="255" t="s">
        <v>240</v>
      </c>
      <c r="E4" s="255"/>
    </row>
    <row r="5" spans="1:5" ht="20.100000000000001" customHeight="1" x14ac:dyDescent="0.25">
      <c r="A5" s="255"/>
      <c r="B5" s="72" t="s">
        <v>241</v>
      </c>
      <c r="C5" s="73" t="s">
        <v>4</v>
      </c>
      <c r="D5" s="72" t="s">
        <v>241</v>
      </c>
      <c r="E5" s="73" t="s">
        <v>4</v>
      </c>
    </row>
    <row r="6" spans="1:5" ht="20.100000000000001" customHeight="1" x14ac:dyDescent="0.25">
      <c r="A6" s="75">
        <v>1</v>
      </c>
      <c r="B6" s="76">
        <v>2</v>
      </c>
      <c r="C6" s="77">
        <v>3</v>
      </c>
      <c r="D6" s="76">
        <v>4</v>
      </c>
      <c r="E6" s="78">
        <v>5</v>
      </c>
    </row>
    <row r="7" spans="1:5" ht="15" customHeight="1" x14ac:dyDescent="0.25">
      <c r="A7" s="79" t="s">
        <v>5</v>
      </c>
      <c r="B7" s="80" t="s">
        <v>285</v>
      </c>
      <c r="C7" s="81">
        <v>1000000</v>
      </c>
      <c r="D7" s="80" t="s">
        <v>194</v>
      </c>
      <c r="E7" s="13">
        <v>999985</v>
      </c>
    </row>
    <row r="8" spans="1:5" ht="15" customHeight="1" x14ac:dyDescent="0.25">
      <c r="A8" s="82" t="s">
        <v>19</v>
      </c>
      <c r="B8" s="83" t="s">
        <v>286</v>
      </c>
      <c r="C8" s="84"/>
      <c r="D8" s="83" t="s">
        <v>287</v>
      </c>
      <c r="E8" s="16"/>
    </row>
    <row r="9" spans="1:5" ht="15" customHeight="1" x14ac:dyDescent="0.25">
      <c r="A9" s="82" t="s">
        <v>33</v>
      </c>
      <c r="B9" s="83" t="s">
        <v>288</v>
      </c>
      <c r="C9" s="84">
        <v>140000</v>
      </c>
      <c r="D9" s="83" t="s">
        <v>196</v>
      </c>
      <c r="E9" s="16">
        <v>7479000</v>
      </c>
    </row>
    <row r="10" spans="1:5" ht="15" customHeight="1" x14ac:dyDescent="0.25">
      <c r="A10" s="82" t="s">
        <v>47</v>
      </c>
      <c r="B10" s="83" t="s">
        <v>289</v>
      </c>
      <c r="C10" s="84"/>
      <c r="D10" s="83" t="s">
        <v>290</v>
      </c>
      <c r="E10" s="16"/>
    </row>
    <row r="11" spans="1:5" ht="15" customHeight="1" x14ac:dyDescent="0.25">
      <c r="A11" s="82" t="s">
        <v>61</v>
      </c>
      <c r="B11" s="83" t="s">
        <v>291</v>
      </c>
      <c r="C11" s="84"/>
      <c r="D11" s="83" t="s">
        <v>198</v>
      </c>
      <c r="E11" s="16">
        <v>0</v>
      </c>
    </row>
    <row r="12" spans="1:5" ht="15" customHeight="1" x14ac:dyDescent="0.25">
      <c r="A12" s="82" t="s">
        <v>83</v>
      </c>
      <c r="B12" s="83" t="s">
        <v>292</v>
      </c>
      <c r="C12" s="86"/>
      <c r="D12" s="87"/>
      <c r="E12" s="16"/>
    </row>
    <row r="13" spans="1:5" ht="12" customHeight="1" x14ac:dyDescent="0.25">
      <c r="A13" s="82" t="s">
        <v>95</v>
      </c>
      <c r="B13" s="87"/>
      <c r="C13" s="84"/>
      <c r="D13" s="87"/>
      <c r="E13" s="16"/>
    </row>
    <row r="14" spans="1:5" ht="12" customHeight="1" x14ac:dyDescent="0.25">
      <c r="A14" s="82" t="s">
        <v>105</v>
      </c>
      <c r="B14" s="87"/>
      <c r="C14" s="84"/>
      <c r="D14" s="87"/>
      <c r="E14" s="16"/>
    </row>
    <row r="15" spans="1:5" ht="12" customHeight="1" x14ac:dyDescent="0.25">
      <c r="A15" s="82" t="s">
        <v>115</v>
      </c>
      <c r="B15" s="87"/>
      <c r="C15" s="86"/>
      <c r="D15" s="87"/>
      <c r="E15" s="16"/>
    </row>
    <row r="16" spans="1:5" ht="12" customHeight="1" x14ac:dyDescent="0.25">
      <c r="A16" s="82" t="s">
        <v>117</v>
      </c>
      <c r="B16" s="87"/>
      <c r="C16" s="86"/>
      <c r="D16" s="87"/>
      <c r="E16" s="16"/>
    </row>
    <row r="17" spans="1:5" ht="12" customHeight="1" x14ac:dyDescent="0.25">
      <c r="A17" s="103" t="s">
        <v>125</v>
      </c>
      <c r="B17" s="104"/>
      <c r="C17" s="105"/>
      <c r="D17" s="95" t="s">
        <v>250</v>
      </c>
      <c r="E17" s="97"/>
    </row>
    <row r="18" spans="1:5" ht="20.100000000000001" customHeight="1" x14ac:dyDescent="0.25">
      <c r="A18" s="91" t="s">
        <v>135</v>
      </c>
      <c r="B18" s="92" t="s">
        <v>293</v>
      </c>
      <c r="C18" s="93">
        <f>+C7+C9+C10+C12+C13+C14+C15+C16+C17</f>
        <v>1140000</v>
      </c>
      <c r="D18" s="92" t="s">
        <v>294</v>
      </c>
      <c r="E18" s="10">
        <f>+E7+E9+E11+E12+E13+E14+E15+E16+E17</f>
        <v>8478985</v>
      </c>
    </row>
    <row r="19" spans="1:5" ht="12" customHeight="1" x14ac:dyDescent="0.25">
      <c r="A19" s="79" t="s">
        <v>141</v>
      </c>
      <c r="B19" s="106" t="s">
        <v>295</v>
      </c>
      <c r="C19" s="107">
        <f>+C20+C21+C22+C23+C24</f>
        <v>0</v>
      </c>
      <c r="D19" s="83" t="s">
        <v>254</v>
      </c>
      <c r="E19" s="13"/>
    </row>
    <row r="20" spans="1:5" ht="12" customHeight="1" x14ac:dyDescent="0.25">
      <c r="A20" s="82" t="s">
        <v>149</v>
      </c>
      <c r="B20" s="108" t="s">
        <v>255</v>
      </c>
      <c r="C20" s="84"/>
      <c r="D20" s="83" t="s">
        <v>296</v>
      </c>
      <c r="E20" s="16"/>
    </row>
    <row r="21" spans="1:5" ht="12" customHeight="1" x14ac:dyDescent="0.25">
      <c r="A21" s="79" t="s">
        <v>159</v>
      </c>
      <c r="B21" s="108" t="s">
        <v>257</v>
      </c>
      <c r="C21" s="84"/>
      <c r="D21" s="83" t="s">
        <v>258</v>
      </c>
      <c r="E21" s="16"/>
    </row>
    <row r="22" spans="1:5" ht="12" customHeight="1" x14ac:dyDescent="0.25">
      <c r="A22" s="82" t="s">
        <v>161</v>
      </c>
      <c r="B22" s="108" t="s">
        <v>259</v>
      </c>
      <c r="C22" s="84"/>
      <c r="D22" s="83" t="s">
        <v>260</v>
      </c>
      <c r="E22" s="16"/>
    </row>
    <row r="23" spans="1:5" ht="12" customHeight="1" x14ac:dyDescent="0.25">
      <c r="A23" s="79" t="s">
        <v>163</v>
      </c>
      <c r="B23" s="108" t="s">
        <v>297</v>
      </c>
      <c r="C23" s="84"/>
      <c r="D23" s="95" t="s">
        <v>263</v>
      </c>
      <c r="E23" s="16"/>
    </row>
    <row r="24" spans="1:5" ht="12" customHeight="1" x14ac:dyDescent="0.25">
      <c r="A24" s="82" t="s">
        <v>261</v>
      </c>
      <c r="B24" s="109" t="s">
        <v>298</v>
      </c>
      <c r="C24" s="84"/>
      <c r="D24" s="83" t="s">
        <v>299</v>
      </c>
      <c r="E24" s="16"/>
    </row>
    <row r="25" spans="1:5" ht="12" customHeight="1" x14ac:dyDescent="0.25">
      <c r="A25" s="79" t="s">
        <v>264</v>
      </c>
      <c r="B25" s="110" t="s">
        <v>300</v>
      </c>
      <c r="C25" s="99">
        <f>+C26+C27+C28+C29+C30</f>
        <v>0</v>
      </c>
      <c r="D25" s="80" t="s">
        <v>301</v>
      </c>
      <c r="E25" s="16"/>
    </row>
    <row r="26" spans="1:5" ht="12" customHeight="1" x14ac:dyDescent="0.25">
      <c r="A26" s="82" t="s">
        <v>267</v>
      </c>
      <c r="B26" s="109" t="s">
        <v>302</v>
      </c>
      <c r="C26" s="84"/>
      <c r="D26" s="80" t="s">
        <v>229</v>
      </c>
      <c r="E26" s="16"/>
    </row>
    <row r="27" spans="1:5" ht="12" customHeight="1" x14ac:dyDescent="0.25">
      <c r="A27" s="79" t="s">
        <v>269</v>
      </c>
      <c r="B27" s="109" t="s">
        <v>268</v>
      </c>
      <c r="C27" s="84"/>
      <c r="D27" s="111"/>
      <c r="E27" s="16"/>
    </row>
    <row r="28" spans="1:5" ht="12" customHeight="1" x14ac:dyDescent="0.25">
      <c r="A28" s="82" t="s">
        <v>272</v>
      </c>
      <c r="B28" s="108" t="s">
        <v>303</v>
      </c>
      <c r="C28" s="84"/>
      <c r="D28" s="111"/>
      <c r="E28" s="16"/>
    </row>
    <row r="29" spans="1:5" ht="12" customHeight="1" x14ac:dyDescent="0.25">
      <c r="A29" s="79" t="s">
        <v>275</v>
      </c>
      <c r="B29" s="112" t="s">
        <v>304</v>
      </c>
      <c r="C29" s="84"/>
      <c r="D29" s="87"/>
      <c r="E29" s="16"/>
    </row>
    <row r="30" spans="1:5" ht="12" customHeight="1" x14ac:dyDescent="0.25">
      <c r="A30" s="82" t="s">
        <v>278</v>
      </c>
      <c r="B30" s="113" t="s">
        <v>305</v>
      </c>
      <c r="C30" s="84"/>
      <c r="D30" s="111"/>
      <c r="E30" s="16"/>
    </row>
    <row r="31" spans="1:5" ht="20.100000000000001" customHeight="1" x14ac:dyDescent="0.25">
      <c r="A31" s="91" t="s">
        <v>281</v>
      </c>
      <c r="B31" s="92" t="s">
        <v>306</v>
      </c>
      <c r="C31" s="10">
        <f>SUM(C19:C30)</f>
        <v>0</v>
      </c>
      <c r="D31" s="92" t="s">
        <v>307</v>
      </c>
      <c r="E31" s="10">
        <f>SUM(E19:E30)</f>
        <v>0</v>
      </c>
    </row>
    <row r="32" spans="1:5" ht="20.100000000000001" customHeight="1" x14ac:dyDescent="0.25">
      <c r="A32" s="91" t="s">
        <v>308</v>
      </c>
      <c r="B32" s="101" t="s">
        <v>309</v>
      </c>
      <c r="C32" s="102">
        <f>+C18+C31</f>
        <v>1140000</v>
      </c>
      <c r="D32" s="101" t="s">
        <v>310</v>
      </c>
      <c r="E32" s="102">
        <f>+E18+E31</f>
        <v>8478985</v>
      </c>
    </row>
    <row r="33" spans="1:5" ht="15" customHeight="1" x14ac:dyDescent="0.25">
      <c r="A33" s="91" t="s">
        <v>311</v>
      </c>
      <c r="B33" s="101" t="s">
        <v>279</v>
      </c>
      <c r="C33" s="102"/>
      <c r="D33" s="101" t="s">
        <v>280</v>
      </c>
      <c r="E33" s="102" t="str">
        <f>IF(C18-E18&gt;0,C18-E18,"-")</f>
        <v>-</v>
      </c>
    </row>
    <row r="34" spans="1:5" ht="15" customHeight="1" x14ac:dyDescent="0.25">
      <c r="A34" s="91" t="s">
        <v>312</v>
      </c>
      <c r="B34" s="101" t="s">
        <v>282</v>
      </c>
      <c r="C34" s="102"/>
      <c r="D34" s="101" t="s">
        <v>283</v>
      </c>
      <c r="E34" s="102" t="str">
        <f>IF(C18+C19-E32&gt;0,C18+C19-E32,"-")</f>
        <v>-</v>
      </c>
    </row>
    <row r="35" spans="1:5" ht="20.100000000000001" customHeight="1" x14ac:dyDescent="0.25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29"/>
  <sheetViews>
    <sheetView zoomScaleNormal="100" workbookViewId="0">
      <selection activeCell="A3" sqref="A3:O3"/>
    </sheetView>
  </sheetViews>
  <sheetFormatPr defaultRowHeight="15" x14ac:dyDescent="0.25"/>
  <cols>
    <col min="1" max="1" width="7.42578125" customWidth="1"/>
    <col min="2" max="2" width="27.28515625" customWidth="1"/>
    <col min="3" max="5" width="7.5703125" customWidth="1"/>
    <col min="6" max="6" width="7.85546875" customWidth="1"/>
    <col min="7" max="7" width="7.7109375" customWidth="1"/>
    <col min="8" max="9" width="7.85546875" customWidth="1"/>
    <col min="10" max="11" width="7.7109375" customWidth="1"/>
    <col min="12" max="12" width="7.85546875" customWidth="1"/>
    <col min="13" max="1025" width="8.7109375" customWidth="1"/>
  </cols>
  <sheetData>
    <row r="2" spans="1:15" x14ac:dyDescent="0.25">
      <c r="B2" t="s">
        <v>407</v>
      </c>
    </row>
    <row r="3" spans="1:15" ht="30" customHeight="1" x14ac:dyDescent="0.25">
      <c r="A3" s="257" t="s">
        <v>315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</row>
    <row r="4" spans="1:15" ht="20.100000000000001" customHeight="1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8" t="s">
        <v>238</v>
      </c>
    </row>
    <row r="5" spans="1:15" ht="20.100000000000001" customHeight="1" x14ac:dyDescent="0.25">
      <c r="A5" s="119" t="s">
        <v>313</v>
      </c>
      <c r="B5" s="120" t="s">
        <v>241</v>
      </c>
      <c r="C5" s="120" t="s">
        <v>316</v>
      </c>
      <c r="D5" s="120" t="s">
        <v>317</v>
      </c>
      <c r="E5" s="120" t="s">
        <v>318</v>
      </c>
      <c r="F5" s="120" t="s">
        <v>319</v>
      </c>
      <c r="G5" s="120" t="s">
        <v>320</v>
      </c>
      <c r="H5" s="120" t="s">
        <v>321</v>
      </c>
      <c r="I5" s="120" t="s">
        <v>322</v>
      </c>
      <c r="J5" s="120" t="s">
        <v>323</v>
      </c>
      <c r="K5" s="120" t="s">
        <v>324</v>
      </c>
      <c r="L5" s="120" t="s">
        <v>325</v>
      </c>
      <c r="M5" s="120" t="s">
        <v>326</v>
      </c>
      <c r="N5" s="120" t="s">
        <v>327</v>
      </c>
      <c r="O5" s="121" t="s">
        <v>328</v>
      </c>
    </row>
    <row r="6" spans="1:15" ht="20.100000000000001" customHeight="1" x14ac:dyDescent="0.25">
      <c r="A6" s="122" t="s">
        <v>5</v>
      </c>
      <c r="B6" s="258" t="s">
        <v>239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</row>
    <row r="7" spans="1:15" ht="21" customHeight="1" x14ac:dyDescent="0.25">
      <c r="A7" s="123" t="s">
        <v>19</v>
      </c>
      <c r="B7" s="124" t="s">
        <v>242</v>
      </c>
      <c r="C7" s="125">
        <v>2711528</v>
      </c>
      <c r="D7" s="125">
        <v>2711528</v>
      </c>
      <c r="E7" s="125">
        <v>2711528</v>
      </c>
      <c r="F7" s="125">
        <v>2711528</v>
      </c>
      <c r="G7" s="125">
        <v>2711528</v>
      </c>
      <c r="H7" s="125">
        <v>2711528</v>
      </c>
      <c r="I7" s="125">
        <v>2711528</v>
      </c>
      <c r="J7" s="125">
        <v>2711528</v>
      </c>
      <c r="K7" s="125">
        <v>2711528</v>
      </c>
      <c r="L7" s="125">
        <v>2711528</v>
      </c>
      <c r="M7" s="125">
        <v>2711528</v>
      </c>
      <c r="N7" s="125">
        <v>2711527</v>
      </c>
      <c r="O7" s="126">
        <f t="shared" ref="O7:O16" si="0">SUM(C7:N7)</f>
        <v>32538335</v>
      </c>
    </row>
    <row r="8" spans="1:15" ht="21.75" customHeight="1" x14ac:dyDescent="0.25">
      <c r="A8" s="127" t="s">
        <v>33</v>
      </c>
      <c r="B8" s="128" t="s">
        <v>329</v>
      </c>
      <c r="C8" s="129">
        <v>165364</v>
      </c>
      <c r="D8" s="129">
        <v>165364</v>
      </c>
      <c r="E8" s="129">
        <v>165364</v>
      </c>
      <c r="F8" s="129">
        <v>165364</v>
      </c>
      <c r="G8" s="129">
        <v>165364</v>
      </c>
      <c r="H8" s="129">
        <v>165364</v>
      </c>
      <c r="I8" s="129">
        <v>165364</v>
      </c>
      <c r="J8" s="129">
        <v>165364</v>
      </c>
      <c r="K8" s="129">
        <v>165364</v>
      </c>
      <c r="L8" s="129">
        <v>165363</v>
      </c>
      <c r="M8" s="129">
        <v>165363</v>
      </c>
      <c r="N8" s="129">
        <v>165363</v>
      </c>
      <c r="O8" s="130">
        <f t="shared" si="0"/>
        <v>1984365</v>
      </c>
    </row>
    <row r="9" spans="1:15" ht="21.75" customHeight="1" x14ac:dyDescent="0.25">
      <c r="A9" s="127" t="s">
        <v>47</v>
      </c>
      <c r="B9" s="131" t="s">
        <v>330</v>
      </c>
      <c r="C9" s="132">
        <v>83333</v>
      </c>
      <c r="D9" s="132">
        <v>83333</v>
      </c>
      <c r="E9" s="132">
        <v>83333</v>
      </c>
      <c r="F9" s="132">
        <v>83333</v>
      </c>
      <c r="G9" s="132">
        <v>83333</v>
      </c>
      <c r="H9" s="132">
        <v>83333</v>
      </c>
      <c r="I9" s="132">
        <v>83333</v>
      </c>
      <c r="J9" s="132">
        <v>83333</v>
      </c>
      <c r="K9" s="132">
        <v>83334</v>
      </c>
      <c r="L9" s="132">
        <v>83334</v>
      </c>
      <c r="M9" s="132">
        <v>83334</v>
      </c>
      <c r="N9" s="132">
        <v>83334</v>
      </c>
      <c r="O9" s="133">
        <f t="shared" si="0"/>
        <v>1000000</v>
      </c>
    </row>
    <row r="10" spans="1:15" ht="20.100000000000001" customHeight="1" x14ac:dyDescent="0.25">
      <c r="A10" s="127" t="s">
        <v>61</v>
      </c>
      <c r="B10" s="134" t="s">
        <v>247</v>
      </c>
      <c r="C10" s="129">
        <v>227040</v>
      </c>
      <c r="D10" s="129">
        <v>227040</v>
      </c>
      <c r="E10" s="129">
        <v>227040</v>
      </c>
      <c r="F10" s="129">
        <v>227040</v>
      </c>
      <c r="G10" s="129">
        <v>227040</v>
      </c>
      <c r="H10" s="129">
        <v>227040</v>
      </c>
      <c r="I10" s="129">
        <v>227040</v>
      </c>
      <c r="J10" s="129">
        <v>227040</v>
      </c>
      <c r="K10" s="129">
        <v>227040</v>
      </c>
      <c r="L10" s="129">
        <v>227039</v>
      </c>
      <c r="M10" s="129">
        <v>227039</v>
      </c>
      <c r="N10" s="129">
        <v>227039</v>
      </c>
      <c r="O10" s="130">
        <f t="shared" si="0"/>
        <v>2724477</v>
      </c>
    </row>
    <row r="11" spans="1:15" ht="20.100000000000001" customHeight="1" x14ac:dyDescent="0.25">
      <c r="A11" s="127" t="s">
        <v>83</v>
      </c>
      <c r="B11" s="134" t="s">
        <v>331</v>
      </c>
      <c r="C11" s="129">
        <v>151251</v>
      </c>
      <c r="D11" s="129">
        <v>151251</v>
      </c>
      <c r="E11" s="129">
        <v>151251</v>
      </c>
      <c r="F11" s="129">
        <v>151251</v>
      </c>
      <c r="G11" s="129">
        <v>151251</v>
      </c>
      <c r="H11" s="129">
        <v>151251</v>
      </c>
      <c r="I11" s="129">
        <v>151251</v>
      </c>
      <c r="J11" s="129">
        <v>151251</v>
      </c>
      <c r="K11" s="129">
        <v>151251</v>
      </c>
      <c r="L11" s="129">
        <v>151251</v>
      </c>
      <c r="M11" s="129">
        <v>151252</v>
      </c>
      <c r="N11" s="129">
        <v>151252</v>
      </c>
      <c r="O11" s="130">
        <f t="shared" si="0"/>
        <v>1815014</v>
      </c>
    </row>
    <row r="12" spans="1:15" ht="20.100000000000001" customHeight="1" x14ac:dyDescent="0.25">
      <c r="A12" s="127" t="s">
        <v>95</v>
      </c>
      <c r="B12" s="134" t="s">
        <v>288</v>
      </c>
      <c r="C12" s="129">
        <v>11667</v>
      </c>
      <c r="D12" s="129">
        <v>11667</v>
      </c>
      <c r="E12" s="129">
        <v>11667</v>
      </c>
      <c r="F12" s="129">
        <v>11667</v>
      </c>
      <c r="G12" s="129">
        <v>11667</v>
      </c>
      <c r="H12" s="129">
        <v>11667</v>
      </c>
      <c r="I12" s="129">
        <v>11667</v>
      </c>
      <c r="J12" s="129">
        <v>11667</v>
      </c>
      <c r="K12" s="129">
        <v>11666</v>
      </c>
      <c r="L12" s="129">
        <v>11666</v>
      </c>
      <c r="M12" s="129">
        <v>11666</v>
      </c>
      <c r="N12" s="129">
        <v>11666</v>
      </c>
      <c r="O12" s="130">
        <f t="shared" si="0"/>
        <v>140000</v>
      </c>
    </row>
    <row r="13" spans="1:15" ht="20.100000000000001" customHeight="1" x14ac:dyDescent="0.25">
      <c r="A13" s="127" t="s">
        <v>105</v>
      </c>
      <c r="B13" s="134" t="s">
        <v>248</v>
      </c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30">
        <f t="shared" si="0"/>
        <v>0</v>
      </c>
    </row>
    <row r="14" spans="1:15" ht="21" customHeight="1" x14ac:dyDescent="0.25">
      <c r="A14" s="127" t="s">
        <v>115</v>
      </c>
      <c r="B14" s="128" t="s">
        <v>332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30">
        <f t="shared" si="0"/>
        <v>0</v>
      </c>
    </row>
    <row r="15" spans="1:15" ht="20.100000000000001" customHeight="1" x14ac:dyDescent="0.25">
      <c r="A15" s="127" t="s">
        <v>117</v>
      </c>
      <c r="B15" s="134" t="s">
        <v>333</v>
      </c>
      <c r="C15" s="129">
        <v>1856278</v>
      </c>
      <c r="D15" s="129">
        <v>1856278</v>
      </c>
      <c r="E15" s="129">
        <v>1856278</v>
      </c>
      <c r="F15" s="129">
        <v>1856278</v>
      </c>
      <c r="G15" s="129">
        <v>1856278</v>
      </c>
      <c r="H15" s="129">
        <v>1856278</v>
      </c>
      <c r="I15" s="129">
        <v>1856278</v>
      </c>
      <c r="J15" s="129">
        <v>1856278</v>
      </c>
      <c r="K15" s="129">
        <v>1856278</v>
      </c>
      <c r="L15" s="129">
        <v>1856278</v>
      </c>
      <c r="M15" s="129">
        <v>1856279</v>
      </c>
      <c r="N15" s="129">
        <v>1856279</v>
      </c>
      <c r="O15" s="130">
        <f t="shared" si="0"/>
        <v>22275338</v>
      </c>
    </row>
    <row r="16" spans="1:15" ht="20.100000000000001" customHeight="1" x14ac:dyDescent="0.25">
      <c r="A16" s="122" t="s">
        <v>125</v>
      </c>
      <c r="B16" s="135" t="s">
        <v>334</v>
      </c>
      <c r="C16" s="136">
        <f t="shared" ref="C16:N16" si="1">SUM(C7:C15)</f>
        <v>5206461</v>
      </c>
      <c r="D16" s="136">
        <f t="shared" si="1"/>
        <v>5206461</v>
      </c>
      <c r="E16" s="136">
        <f t="shared" si="1"/>
        <v>5206461</v>
      </c>
      <c r="F16" s="136">
        <f t="shared" si="1"/>
        <v>5206461</v>
      </c>
      <c r="G16" s="136">
        <f t="shared" si="1"/>
        <v>5206461</v>
      </c>
      <c r="H16" s="136">
        <f t="shared" si="1"/>
        <v>5206461</v>
      </c>
      <c r="I16" s="136">
        <f t="shared" si="1"/>
        <v>5206461</v>
      </c>
      <c r="J16" s="136">
        <f t="shared" si="1"/>
        <v>5206461</v>
      </c>
      <c r="K16" s="136">
        <f t="shared" si="1"/>
        <v>5206461</v>
      </c>
      <c r="L16" s="136">
        <f t="shared" si="1"/>
        <v>5206459</v>
      </c>
      <c r="M16" s="136">
        <f t="shared" si="1"/>
        <v>5206461</v>
      </c>
      <c r="N16" s="136">
        <f t="shared" si="1"/>
        <v>5206460</v>
      </c>
      <c r="O16" s="137">
        <f t="shared" si="0"/>
        <v>62477529</v>
      </c>
    </row>
    <row r="17" spans="1:15" ht="20.100000000000001" customHeight="1" x14ac:dyDescent="0.25">
      <c r="A17" s="122" t="s">
        <v>135</v>
      </c>
      <c r="B17" s="258" t="s">
        <v>240</v>
      </c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</row>
    <row r="18" spans="1:15" ht="20.100000000000001" customHeight="1" x14ac:dyDescent="0.25">
      <c r="A18" s="138" t="s">
        <v>141</v>
      </c>
      <c r="B18" s="139" t="s">
        <v>243</v>
      </c>
      <c r="C18" s="132">
        <v>625822</v>
      </c>
      <c r="D18" s="132">
        <v>625822</v>
      </c>
      <c r="E18" s="132">
        <v>625822</v>
      </c>
      <c r="F18" s="132">
        <v>625822</v>
      </c>
      <c r="G18" s="132">
        <v>625822</v>
      </c>
      <c r="H18" s="132">
        <v>625822</v>
      </c>
      <c r="I18" s="132">
        <v>625822</v>
      </c>
      <c r="J18" s="132">
        <v>625822</v>
      </c>
      <c r="K18" s="132">
        <v>625821</v>
      </c>
      <c r="L18" s="132">
        <v>625821</v>
      </c>
      <c r="M18" s="132">
        <v>625821</v>
      </c>
      <c r="N18" s="132">
        <v>625821</v>
      </c>
      <c r="O18" s="133">
        <f t="shared" ref="O18:O28" si="2">SUM(C18:N18)</f>
        <v>7509860</v>
      </c>
    </row>
    <row r="19" spans="1:15" ht="21.75" customHeight="1" x14ac:dyDescent="0.25">
      <c r="A19" s="127" t="s">
        <v>149</v>
      </c>
      <c r="B19" s="128" t="s">
        <v>169</v>
      </c>
      <c r="C19" s="129">
        <v>124745</v>
      </c>
      <c r="D19" s="129">
        <v>124745</v>
      </c>
      <c r="E19" s="129">
        <v>124745</v>
      </c>
      <c r="F19" s="129">
        <v>124745</v>
      </c>
      <c r="G19" s="129">
        <v>124745</v>
      </c>
      <c r="H19" s="129">
        <v>124745</v>
      </c>
      <c r="I19" s="129">
        <v>124745</v>
      </c>
      <c r="J19" s="129">
        <v>124745</v>
      </c>
      <c r="K19" s="129">
        <v>124745</v>
      </c>
      <c r="L19" s="129">
        <v>124745</v>
      </c>
      <c r="M19" s="129">
        <v>124745</v>
      </c>
      <c r="N19" s="129">
        <v>124744</v>
      </c>
      <c r="O19" s="130">
        <f t="shared" si="2"/>
        <v>1496939</v>
      </c>
    </row>
    <row r="20" spans="1:15" ht="20.100000000000001" customHeight="1" x14ac:dyDescent="0.25">
      <c r="A20" s="127" t="s">
        <v>159</v>
      </c>
      <c r="B20" s="134" t="s">
        <v>170</v>
      </c>
      <c r="C20" s="129">
        <v>1688553</v>
      </c>
      <c r="D20" s="129">
        <v>1688553</v>
      </c>
      <c r="E20" s="129">
        <v>1688553</v>
      </c>
      <c r="F20" s="129">
        <v>1688553</v>
      </c>
      <c r="G20" s="129">
        <v>1688553</v>
      </c>
      <c r="H20" s="129">
        <v>1688553</v>
      </c>
      <c r="I20" s="129">
        <v>1688553</v>
      </c>
      <c r="J20" s="129">
        <v>1688553</v>
      </c>
      <c r="K20" s="129">
        <v>1688553</v>
      </c>
      <c r="L20" s="129">
        <v>1688553</v>
      </c>
      <c r="M20" s="129">
        <v>1688553</v>
      </c>
      <c r="N20" s="129">
        <v>1688554</v>
      </c>
      <c r="O20" s="130">
        <f t="shared" si="2"/>
        <v>20262637</v>
      </c>
    </row>
    <row r="21" spans="1:15" ht="20.100000000000001" customHeight="1" x14ac:dyDescent="0.25">
      <c r="A21" s="127" t="s">
        <v>161</v>
      </c>
      <c r="B21" s="134" t="s">
        <v>171</v>
      </c>
      <c r="C21" s="129">
        <v>203907</v>
      </c>
      <c r="D21" s="129">
        <v>203907</v>
      </c>
      <c r="E21" s="129">
        <v>203907</v>
      </c>
      <c r="F21" s="129">
        <v>203907</v>
      </c>
      <c r="G21" s="129">
        <v>203907</v>
      </c>
      <c r="H21" s="129">
        <v>203907</v>
      </c>
      <c r="I21" s="129">
        <v>203907</v>
      </c>
      <c r="J21" s="129">
        <v>203907</v>
      </c>
      <c r="K21" s="129">
        <v>203907</v>
      </c>
      <c r="L21" s="129">
        <v>203907</v>
      </c>
      <c r="M21" s="129">
        <v>203908</v>
      </c>
      <c r="N21" s="129">
        <v>203908</v>
      </c>
      <c r="O21" s="130">
        <f t="shared" si="2"/>
        <v>2446886</v>
      </c>
    </row>
    <row r="22" spans="1:15" ht="20.100000000000001" customHeight="1" x14ac:dyDescent="0.25">
      <c r="A22" s="127" t="s">
        <v>163</v>
      </c>
      <c r="B22" s="134" t="s">
        <v>173</v>
      </c>
      <c r="C22" s="129">
        <v>195482</v>
      </c>
      <c r="D22" s="129">
        <v>195482</v>
      </c>
      <c r="E22" s="129">
        <v>195482</v>
      </c>
      <c r="F22" s="129">
        <v>195482</v>
      </c>
      <c r="G22" s="129">
        <v>195482</v>
      </c>
      <c r="H22" s="129">
        <v>195482</v>
      </c>
      <c r="I22" s="129">
        <v>195482</v>
      </c>
      <c r="J22" s="129">
        <v>195482</v>
      </c>
      <c r="K22" s="129">
        <v>195482</v>
      </c>
      <c r="L22" s="129">
        <v>195482</v>
      </c>
      <c r="M22" s="129">
        <v>195482</v>
      </c>
      <c r="N22" s="129">
        <v>195482</v>
      </c>
      <c r="O22" s="130">
        <f t="shared" si="2"/>
        <v>2345784</v>
      </c>
    </row>
    <row r="23" spans="1:15" ht="20.100000000000001" customHeight="1" x14ac:dyDescent="0.25">
      <c r="A23" s="127" t="s">
        <v>261</v>
      </c>
      <c r="B23" s="134" t="s">
        <v>250</v>
      </c>
      <c r="C23" s="129">
        <v>199800</v>
      </c>
      <c r="D23" s="129">
        <v>199800</v>
      </c>
      <c r="E23" s="129">
        <v>199800</v>
      </c>
      <c r="F23" s="129">
        <v>199800</v>
      </c>
      <c r="G23" s="129">
        <v>199800</v>
      </c>
      <c r="H23" s="129">
        <v>199800</v>
      </c>
      <c r="I23" s="129">
        <v>199800</v>
      </c>
      <c r="J23" s="129">
        <v>199800</v>
      </c>
      <c r="K23" s="129">
        <v>199800</v>
      </c>
      <c r="L23" s="129">
        <v>199799</v>
      </c>
      <c r="M23" s="129">
        <v>199799</v>
      </c>
      <c r="N23" s="129">
        <v>199799</v>
      </c>
      <c r="O23" s="130">
        <f t="shared" si="2"/>
        <v>2397597</v>
      </c>
    </row>
    <row r="24" spans="1:15" ht="20.100000000000001" customHeight="1" x14ac:dyDescent="0.25">
      <c r="A24" s="127" t="s">
        <v>264</v>
      </c>
      <c r="B24" s="134" t="s">
        <v>194</v>
      </c>
      <c r="C24" s="129">
        <v>83333</v>
      </c>
      <c r="D24" s="129">
        <v>83333</v>
      </c>
      <c r="E24" s="129">
        <v>83333</v>
      </c>
      <c r="F24" s="129">
        <v>83333</v>
      </c>
      <c r="G24" s="129">
        <v>83333</v>
      </c>
      <c r="H24" s="129">
        <v>83333</v>
      </c>
      <c r="I24" s="129">
        <v>83333</v>
      </c>
      <c r="J24" s="129">
        <v>83333</v>
      </c>
      <c r="K24" s="129">
        <v>83333</v>
      </c>
      <c r="L24" s="129">
        <v>83333</v>
      </c>
      <c r="M24" s="129">
        <v>83334</v>
      </c>
      <c r="N24" s="129">
        <v>83334</v>
      </c>
      <c r="O24" s="130">
        <f t="shared" si="2"/>
        <v>999998</v>
      </c>
    </row>
    <row r="25" spans="1:15" ht="20.100000000000001" customHeight="1" x14ac:dyDescent="0.25">
      <c r="A25" s="127" t="s">
        <v>267</v>
      </c>
      <c r="B25" s="128" t="s">
        <v>196</v>
      </c>
      <c r="C25" s="129">
        <v>623250</v>
      </c>
      <c r="D25" s="129">
        <v>623250</v>
      </c>
      <c r="E25" s="129">
        <v>623250</v>
      </c>
      <c r="F25" s="129">
        <v>623250</v>
      </c>
      <c r="G25" s="129">
        <v>623250</v>
      </c>
      <c r="H25" s="129">
        <v>623250</v>
      </c>
      <c r="I25" s="129">
        <v>623250</v>
      </c>
      <c r="J25" s="129">
        <v>623250</v>
      </c>
      <c r="K25" s="129">
        <v>623250</v>
      </c>
      <c r="L25" s="129">
        <v>623250</v>
      </c>
      <c r="M25" s="129">
        <v>623250</v>
      </c>
      <c r="N25" s="129">
        <v>623250</v>
      </c>
      <c r="O25" s="130">
        <f t="shared" si="2"/>
        <v>7479000</v>
      </c>
    </row>
    <row r="26" spans="1:15" ht="20.100000000000001" customHeight="1" x14ac:dyDescent="0.25">
      <c r="A26" s="127" t="s">
        <v>269</v>
      </c>
      <c r="B26" s="134" t="s">
        <v>198</v>
      </c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30">
        <f t="shared" si="2"/>
        <v>0</v>
      </c>
    </row>
    <row r="27" spans="1:15" ht="20.100000000000001" customHeight="1" x14ac:dyDescent="0.25">
      <c r="A27" s="127" t="s">
        <v>272</v>
      </c>
      <c r="B27" s="134" t="s">
        <v>335</v>
      </c>
      <c r="C27" s="129">
        <v>1461569</v>
      </c>
      <c r="D27" s="129">
        <v>1461569</v>
      </c>
      <c r="E27" s="129">
        <v>1461569</v>
      </c>
      <c r="F27" s="129">
        <v>1461569</v>
      </c>
      <c r="G27" s="129">
        <v>1461569</v>
      </c>
      <c r="H27" s="129">
        <v>1461569</v>
      </c>
      <c r="I27" s="129">
        <v>1461569</v>
      </c>
      <c r="J27" s="129">
        <v>1461569</v>
      </c>
      <c r="K27" s="129">
        <v>1461570</v>
      </c>
      <c r="L27" s="129">
        <v>1461569</v>
      </c>
      <c r="M27" s="129">
        <v>1461569</v>
      </c>
      <c r="N27" s="129">
        <v>1461568</v>
      </c>
      <c r="O27" s="130">
        <f t="shared" si="2"/>
        <v>17538828</v>
      </c>
    </row>
    <row r="28" spans="1:15" ht="20.100000000000001" customHeight="1" x14ac:dyDescent="0.25">
      <c r="A28" s="140" t="s">
        <v>275</v>
      </c>
      <c r="B28" s="135" t="s">
        <v>336</v>
      </c>
      <c r="C28" s="136">
        <f t="shared" ref="C28:N28" si="3">SUM(C18:C27)</f>
        <v>5206461</v>
      </c>
      <c r="D28" s="136">
        <f t="shared" si="3"/>
        <v>5206461</v>
      </c>
      <c r="E28" s="136">
        <f t="shared" si="3"/>
        <v>5206461</v>
      </c>
      <c r="F28" s="136">
        <f t="shared" si="3"/>
        <v>5206461</v>
      </c>
      <c r="G28" s="136">
        <f t="shared" si="3"/>
        <v>5206461</v>
      </c>
      <c r="H28" s="136">
        <f t="shared" si="3"/>
        <v>5206461</v>
      </c>
      <c r="I28" s="136">
        <f t="shared" si="3"/>
        <v>5206461</v>
      </c>
      <c r="J28" s="136">
        <f t="shared" si="3"/>
        <v>5206461</v>
      </c>
      <c r="K28" s="136">
        <f t="shared" si="3"/>
        <v>5206461</v>
      </c>
      <c r="L28" s="136">
        <f t="shared" si="3"/>
        <v>5206459</v>
      </c>
      <c r="M28" s="136">
        <f t="shared" si="3"/>
        <v>5206461</v>
      </c>
      <c r="N28" s="136">
        <f t="shared" si="3"/>
        <v>5206460</v>
      </c>
      <c r="O28" s="137">
        <f t="shared" si="2"/>
        <v>62477529</v>
      </c>
    </row>
    <row r="29" spans="1:15" ht="20.100000000000001" customHeight="1" x14ac:dyDescent="0.25">
      <c r="A29" s="140" t="s">
        <v>278</v>
      </c>
      <c r="B29" s="141" t="s">
        <v>337</v>
      </c>
      <c r="C29" s="142">
        <f t="shared" ref="C29:N29" si="4">C16-C28</f>
        <v>0</v>
      </c>
      <c r="D29" s="142">
        <f t="shared" si="4"/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2">
        <f t="shared" si="4"/>
        <v>0</v>
      </c>
      <c r="L29" s="142">
        <f t="shared" si="4"/>
        <v>0</v>
      </c>
      <c r="M29" s="142">
        <f t="shared" si="4"/>
        <v>0</v>
      </c>
      <c r="N29" s="142">
        <f t="shared" si="4"/>
        <v>0</v>
      </c>
      <c r="O29" s="142"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8"/>
  <sheetViews>
    <sheetView zoomScaleNormal="100" workbookViewId="0">
      <selection activeCell="D8" sqref="D8"/>
    </sheetView>
  </sheetViews>
  <sheetFormatPr defaultRowHeight="15" x14ac:dyDescent="0.25"/>
  <cols>
    <col min="1" max="1" width="52" customWidth="1"/>
    <col min="2" max="2" width="36.140625" customWidth="1"/>
    <col min="3" max="1025" width="8.7109375" customWidth="1"/>
  </cols>
  <sheetData>
    <row r="1" spans="1:2" x14ac:dyDescent="0.25">
      <c r="A1" t="s">
        <v>408</v>
      </c>
    </row>
    <row r="4" spans="1:2" ht="20.100000000000001" customHeight="1" x14ac:dyDescent="0.25">
      <c r="A4" s="259" t="s">
        <v>338</v>
      </c>
      <c r="B4" s="259"/>
    </row>
    <row r="5" spans="1:2" ht="20.100000000000001" customHeight="1" x14ac:dyDescent="0.25">
      <c r="A5" s="143"/>
      <c r="B5" s="144" t="s">
        <v>339</v>
      </c>
    </row>
    <row r="6" spans="1:2" ht="20.100000000000001" customHeight="1" x14ac:dyDescent="0.25">
      <c r="A6" s="145" t="s">
        <v>340</v>
      </c>
      <c r="B6" s="146" t="s">
        <v>341</v>
      </c>
    </row>
    <row r="7" spans="1:2" ht="20.100000000000001" customHeight="1" x14ac:dyDescent="0.25">
      <c r="A7" s="147">
        <v>1</v>
      </c>
      <c r="B7" s="148">
        <v>2</v>
      </c>
    </row>
    <row r="8" spans="1:2" ht="20.100000000000001" customHeight="1" x14ac:dyDescent="0.25">
      <c r="A8" s="149" t="s">
        <v>8</v>
      </c>
      <c r="B8" s="150">
        <v>12986105</v>
      </c>
    </row>
    <row r="9" spans="1:2" ht="20.100000000000001" customHeight="1" x14ac:dyDescent="0.25">
      <c r="A9" s="151" t="s">
        <v>342</v>
      </c>
      <c r="B9" s="150">
        <v>11988899</v>
      </c>
    </row>
    <row r="10" spans="1:2" ht="20.100000000000001" customHeight="1" x14ac:dyDescent="0.25">
      <c r="A10" s="151" t="s">
        <v>343</v>
      </c>
      <c r="B10" s="150">
        <v>4843515</v>
      </c>
    </row>
    <row r="11" spans="1:2" ht="20.100000000000001" customHeight="1" x14ac:dyDescent="0.25">
      <c r="A11" s="151" t="s">
        <v>344</v>
      </c>
      <c r="B11" s="150">
        <v>1200000</v>
      </c>
    </row>
    <row r="12" spans="1:2" ht="20.100000000000001" customHeight="1" x14ac:dyDescent="0.25">
      <c r="A12" s="151" t="s">
        <v>16</v>
      </c>
      <c r="B12" s="150">
        <v>1481896</v>
      </c>
    </row>
    <row r="13" spans="1:2" ht="20.100000000000001" customHeight="1" x14ac:dyDescent="0.25">
      <c r="A13" s="151" t="s">
        <v>345</v>
      </c>
      <c r="B13" s="150">
        <v>37920</v>
      </c>
    </row>
    <row r="14" spans="1:2" ht="20.100000000000001" customHeight="1" x14ac:dyDescent="0.25">
      <c r="A14" s="151"/>
      <c r="B14" s="150"/>
    </row>
    <row r="15" spans="1:2" ht="20.100000000000001" customHeight="1" x14ac:dyDescent="0.25">
      <c r="A15" s="151"/>
      <c r="B15" s="150"/>
    </row>
    <row r="16" spans="1:2" ht="20.100000000000001" customHeight="1" x14ac:dyDescent="0.25">
      <c r="A16" s="151"/>
      <c r="B16" s="150"/>
    </row>
    <row r="17" spans="1:2" ht="20.100000000000001" customHeight="1" x14ac:dyDescent="0.25">
      <c r="A17" s="151"/>
      <c r="B17" s="150"/>
    </row>
    <row r="18" spans="1:2" ht="20.100000000000001" customHeight="1" x14ac:dyDescent="0.25">
      <c r="A18" s="151"/>
      <c r="B18" s="150"/>
    </row>
    <row r="19" spans="1:2" ht="20.100000000000001" customHeight="1" x14ac:dyDescent="0.25">
      <c r="A19" s="151"/>
      <c r="B19" s="150"/>
    </row>
    <row r="20" spans="1:2" ht="20.100000000000001" customHeight="1" x14ac:dyDescent="0.25">
      <c r="A20" s="151"/>
      <c r="B20" s="150"/>
    </row>
    <row r="21" spans="1:2" ht="20.100000000000001" customHeight="1" x14ac:dyDescent="0.25">
      <c r="A21" s="151"/>
      <c r="B21" s="150"/>
    </row>
    <row r="22" spans="1:2" ht="20.100000000000001" customHeight="1" x14ac:dyDescent="0.25">
      <c r="A22" s="151"/>
      <c r="B22" s="150"/>
    </row>
    <row r="23" spans="1:2" ht="20.100000000000001" customHeight="1" x14ac:dyDescent="0.25">
      <c r="A23" s="151"/>
      <c r="B23" s="150"/>
    </row>
    <row r="24" spans="1:2" ht="20.100000000000001" customHeight="1" x14ac:dyDescent="0.25">
      <c r="A24" s="151"/>
      <c r="B24" s="150"/>
    </row>
    <row r="25" spans="1:2" ht="20.100000000000001" customHeight="1" x14ac:dyDescent="0.25">
      <c r="A25" s="151"/>
      <c r="B25" s="150"/>
    </row>
    <row r="26" spans="1:2" ht="20.100000000000001" customHeight="1" x14ac:dyDescent="0.25">
      <c r="A26" s="151"/>
      <c r="B26" s="150"/>
    </row>
    <row r="27" spans="1:2" ht="20.100000000000001" customHeight="1" x14ac:dyDescent="0.25">
      <c r="A27" s="152"/>
      <c r="B27" s="150"/>
    </row>
    <row r="28" spans="1:2" ht="20.100000000000001" customHeight="1" x14ac:dyDescent="0.25">
      <c r="A28" s="153" t="s">
        <v>328</v>
      </c>
      <c r="B28" s="154">
        <f>SUM(B8:B27)</f>
        <v>32538335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0"/>
  <sheetViews>
    <sheetView zoomScaleNormal="100" workbookViewId="0">
      <selection activeCell="F4" sqref="F4"/>
    </sheetView>
  </sheetViews>
  <sheetFormatPr defaultRowHeight="15" x14ac:dyDescent="0.25"/>
  <cols>
    <col min="1" max="1" width="8.7109375" customWidth="1"/>
    <col min="2" max="2" width="26.5703125" customWidth="1"/>
    <col min="3" max="3" width="19.5703125" customWidth="1"/>
    <col min="4" max="4" width="13" customWidth="1"/>
    <col min="5" max="1025" width="8.7109375" customWidth="1"/>
  </cols>
  <sheetData>
    <row r="1" spans="1:4" x14ac:dyDescent="0.25">
      <c r="B1" t="s">
        <v>409</v>
      </c>
    </row>
    <row r="3" spans="1:4" ht="29.85" customHeight="1" x14ac:dyDescent="0.25">
      <c r="B3" s="260" t="s">
        <v>346</v>
      </c>
      <c r="C3" s="260"/>
      <c r="D3" s="155"/>
    </row>
    <row r="4" spans="1:4" ht="15.75" x14ac:dyDescent="0.25">
      <c r="A4" s="156"/>
      <c r="B4" s="156"/>
      <c r="C4" s="156"/>
      <c r="D4" s="156"/>
    </row>
    <row r="5" spans="1:4" x14ac:dyDescent="0.25">
      <c r="A5" s="157"/>
      <c r="B5" s="157"/>
      <c r="C5" s="261" t="s">
        <v>238</v>
      </c>
      <c r="D5" s="261"/>
    </row>
    <row r="6" spans="1:4" ht="25.5" x14ac:dyDescent="0.25">
      <c r="A6" s="158" t="s">
        <v>2</v>
      </c>
      <c r="B6" s="159" t="s">
        <v>347</v>
      </c>
      <c r="C6" s="159" t="s">
        <v>348</v>
      </c>
      <c r="D6" s="160" t="s">
        <v>349</v>
      </c>
    </row>
    <row r="7" spans="1:4" x14ac:dyDescent="0.25">
      <c r="A7" s="161" t="s">
        <v>5</v>
      </c>
      <c r="B7" s="162" t="s">
        <v>350</v>
      </c>
      <c r="C7" s="162" t="s">
        <v>351</v>
      </c>
      <c r="D7" s="163">
        <v>20000</v>
      </c>
    </row>
    <row r="8" spans="1:4" x14ac:dyDescent="0.25">
      <c r="A8" s="164" t="s">
        <v>19</v>
      </c>
      <c r="B8" s="165" t="s">
        <v>352</v>
      </c>
      <c r="C8" s="165" t="s">
        <v>351</v>
      </c>
      <c r="D8" s="166">
        <v>10000</v>
      </c>
    </row>
    <row r="9" spans="1:4" x14ac:dyDescent="0.25">
      <c r="A9" s="164" t="s">
        <v>33</v>
      </c>
      <c r="B9" s="165"/>
      <c r="C9" s="165"/>
      <c r="D9" s="166"/>
    </row>
    <row r="10" spans="1:4" x14ac:dyDescent="0.25">
      <c r="A10" s="164" t="s">
        <v>47</v>
      </c>
      <c r="B10" s="165"/>
      <c r="C10" s="165"/>
      <c r="D10" s="166"/>
    </row>
    <row r="11" spans="1:4" x14ac:dyDescent="0.25">
      <c r="A11" s="164" t="s">
        <v>61</v>
      </c>
      <c r="B11" s="165"/>
      <c r="C11" s="165"/>
      <c r="D11" s="166"/>
    </row>
    <row r="12" spans="1:4" x14ac:dyDescent="0.25">
      <c r="A12" s="164" t="s">
        <v>83</v>
      </c>
      <c r="B12" s="165"/>
      <c r="C12" s="165"/>
      <c r="D12" s="166"/>
    </row>
    <row r="13" spans="1:4" x14ac:dyDescent="0.25">
      <c r="A13" s="164" t="s">
        <v>95</v>
      </c>
      <c r="B13" s="165"/>
      <c r="C13" s="165"/>
      <c r="D13" s="166"/>
    </row>
    <row r="14" spans="1:4" x14ac:dyDescent="0.25">
      <c r="A14" s="164" t="s">
        <v>105</v>
      </c>
      <c r="B14" s="165"/>
      <c r="C14" s="165"/>
      <c r="D14" s="166"/>
    </row>
    <row r="15" spans="1:4" x14ac:dyDescent="0.25">
      <c r="A15" s="164" t="s">
        <v>115</v>
      </c>
      <c r="B15" s="165"/>
      <c r="C15" s="165"/>
      <c r="D15" s="166"/>
    </row>
    <row r="16" spans="1:4" x14ac:dyDescent="0.25">
      <c r="A16" s="164" t="s">
        <v>117</v>
      </c>
      <c r="B16" s="165"/>
      <c r="C16" s="165"/>
      <c r="D16" s="166"/>
    </row>
    <row r="17" spans="1:4" x14ac:dyDescent="0.25">
      <c r="A17" s="164" t="s">
        <v>125</v>
      </c>
      <c r="B17" s="165"/>
      <c r="C17" s="165"/>
      <c r="D17" s="166"/>
    </row>
    <row r="18" spans="1:4" x14ac:dyDescent="0.25">
      <c r="A18" s="164" t="s">
        <v>135</v>
      </c>
      <c r="B18" s="165"/>
      <c r="C18" s="165"/>
      <c r="D18" s="166"/>
    </row>
    <row r="19" spans="1:4" x14ac:dyDescent="0.25">
      <c r="A19" s="164" t="s">
        <v>141</v>
      </c>
      <c r="B19" s="165"/>
      <c r="C19" s="165"/>
      <c r="D19" s="166"/>
    </row>
    <row r="20" spans="1:4" x14ac:dyDescent="0.25">
      <c r="A20" s="164" t="s">
        <v>149</v>
      </c>
      <c r="B20" s="165"/>
      <c r="C20" s="165"/>
      <c r="D20" s="166"/>
    </row>
    <row r="21" spans="1:4" x14ac:dyDescent="0.25">
      <c r="A21" s="164" t="s">
        <v>159</v>
      </c>
      <c r="B21" s="165"/>
      <c r="C21" s="165"/>
      <c r="D21" s="166"/>
    </row>
    <row r="22" spans="1:4" x14ac:dyDescent="0.25">
      <c r="A22" s="164" t="s">
        <v>161</v>
      </c>
      <c r="B22" s="165"/>
      <c r="C22" s="165"/>
      <c r="D22" s="166"/>
    </row>
    <row r="23" spans="1:4" x14ac:dyDescent="0.25">
      <c r="A23" s="164" t="s">
        <v>163</v>
      </c>
      <c r="B23" s="165"/>
      <c r="C23" s="165"/>
      <c r="D23" s="166"/>
    </row>
    <row r="24" spans="1:4" x14ac:dyDescent="0.25">
      <c r="A24" s="164" t="s">
        <v>261</v>
      </c>
      <c r="B24" s="165"/>
      <c r="C24" s="165"/>
      <c r="D24" s="166"/>
    </row>
    <row r="25" spans="1:4" x14ac:dyDescent="0.25">
      <c r="A25" s="164" t="s">
        <v>264</v>
      </c>
      <c r="B25" s="165"/>
      <c r="C25" s="165"/>
      <c r="D25" s="166"/>
    </row>
    <row r="26" spans="1:4" x14ac:dyDescent="0.25">
      <c r="A26" s="164" t="s">
        <v>267</v>
      </c>
      <c r="B26" s="165"/>
      <c r="C26" s="165"/>
      <c r="D26" s="166"/>
    </row>
    <row r="27" spans="1:4" x14ac:dyDescent="0.25">
      <c r="A27" s="164" t="s">
        <v>269</v>
      </c>
      <c r="B27" s="165"/>
      <c r="C27" s="165"/>
      <c r="D27" s="166"/>
    </row>
    <row r="28" spans="1:4" x14ac:dyDescent="0.25">
      <c r="A28" s="164" t="s">
        <v>272</v>
      </c>
      <c r="B28" s="165"/>
      <c r="C28" s="165"/>
      <c r="D28" s="166"/>
    </row>
    <row r="29" spans="1:4" x14ac:dyDescent="0.25">
      <c r="A29" s="164" t="s">
        <v>275</v>
      </c>
      <c r="B29" s="165"/>
      <c r="C29" s="165"/>
      <c r="D29" s="166"/>
    </row>
    <row r="30" spans="1:4" x14ac:dyDescent="0.25">
      <c r="A30" s="164" t="s">
        <v>278</v>
      </c>
      <c r="B30" s="165"/>
      <c r="C30" s="165"/>
      <c r="D30" s="166"/>
    </row>
    <row r="31" spans="1:4" x14ac:dyDescent="0.25">
      <c r="A31" s="164" t="s">
        <v>281</v>
      </c>
      <c r="B31" s="165"/>
      <c r="C31" s="165"/>
      <c r="D31" s="166"/>
    </row>
    <row r="32" spans="1:4" x14ac:dyDescent="0.25">
      <c r="A32" s="164" t="s">
        <v>308</v>
      </c>
      <c r="B32" s="165"/>
      <c r="C32" s="165"/>
      <c r="D32" s="166"/>
    </row>
    <row r="33" spans="1:4" x14ac:dyDescent="0.25">
      <c r="A33" s="164" t="s">
        <v>311</v>
      </c>
      <c r="B33" s="165"/>
      <c r="C33" s="165"/>
      <c r="D33" s="166"/>
    </row>
    <row r="34" spans="1:4" x14ac:dyDescent="0.25">
      <c r="A34" s="164" t="s">
        <v>312</v>
      </c>
      <c r="B34" s="165"/>
      <c r="C34" s="165"/>
      <c r="D34" s="166"/>
    </row>
    <row r="35" spans="1:4" x14ac:dyDescent="0.25">
      <c r="A35" s="164" t="s">
        <v>353</v>
      </c>
      <c r="B35" s="165"/>
      <c r="C35" s="165"/>
      <c r="D35" s="166"/>
    </row>
    <row r="36" spans="1:4" x14ac:dyDescent="0.25">
      <c r="A36" s="164" t="s">
        <v>354</v>
      </c>
      <c r="B36" s="165"/>
      <c r="C36" s="165"/>
      <c r="D36" s="166"/>
    </row>
    <row r="37" spans="1:4" x14ac:dyDescent="0.25">
      <c r="A37" s="164" t="s">
        <v>355</v>
      </c>
      <c r="B37" s="165"/>
      <c r="C37" s="165"/>
      <c r="D37" s="166"/>
    </row>
    <row r="38" spans="1:4" x14ac:dyDescent="0.25">
      <c r="A38" s="164" t="s">
        <v>356</v>
      </c>
      <c r="B38" s="165"/>
      <c r="C38" s="165"/>
      <c r="D38" s="166"/>
    </row>
    <row r="39" spans="1:4" x14ac:dyDescent="0.25">
      <c r="A39" s="167" t="s">
        <v>357</v>
      </c>
      <c r="B39" s="168"/>
      <c r="C39" s="168"/>
      <c r="D39" s="169"/>
    </row>
    <row r="40" spans="1:4" x14ac:dyDescent="0.25">
      <c r="A40" s="262" t="s">
        <v>328</v>
      </c>
      <c r="B40" s="262"/>
      <c r="C40" s="170"/>
      <c r="D40" s="171">
        <f>SUM(D7:D39)</f>
        <v>30000</v>
      </c>
    </row>
  </sheetData>
  <mergeCells count="3">
    <mergeCell ref="B3:C3"/>
    <mergeCell ref="C5:D5"/>
    <mergeCell ref="A40:B40"/>
  </mergeCells>
  <conditionalFormatting sqref="D40">
    <cfRule type="cellIs" dxfId="0" priority="2" operator="equal">
      <formula>0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6"/>
  <sheetViews>
    <sheetView zoomScaleNormal="100" workbookViewId="0">
      <selection activeCell="H4" sqref="H4"/>
    </sheetView>
  </sheetViews>
  <sheetFormatPr defaultRowHeight="15" x14ac:dyDescent="0.2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  <col min="7" max="1025" width="8.7109375" customWidth="1"/>
  </cols>
  <sheetData>
    <row r="1" spans="1:6" x14ac:dyDescent="0.25">
      <c r="B1" t="s">
        <v>410</v>
      </c>
    </row>
    <row r="3" spans="1:6" ht="15.75" customHeight="1" x14ac:dyDescent="0.25">
      <c r="A3" s="263" t="s">
        <v>401</v>
      </c>
      <c r="B3" s="263"/>
      <c r="C3" s="263"/>
      <c r="D3" s="263"/>
      <c r="E3" s="263"/>
      <c r="F3" s="263"/>
    </row>
    <row r="4" spans="1:6" x14ac:dyDescent="0.25">
      <c r="A4" s="70"/>
      <c r="B4" s="69"/>
      <c r="C4" s="69"/>
      <c r="D4" s="69"/>
      <c r="E4" s="69"/>
      <c r="F4" s="172" t="s">
        <v>238</v>
      </c>
    </row>
    <row r="5" spans="1:6" ht="36" x14ac:dyDescent="0.25">
      <c r="A5" s="72" t="s">
        <v>241</v>
      </c>
      <c r="B5" s="73" t="s">
        <v>358</v>
      </c>
      <c r="C5" s="73" t="s">
        <v>359</v>
      </c>
      <c r="D5" s="73" t="s">
        <v>360</v>
      </c>
      <c r="E5" s="73" t="s">
        <v>4</v>
      </c>
      <c r="F5" s="74" t="s">
        <v>361</v>
      </c>
    </row>
    <row r="6" spans="1:6" x14ac:dyDescent="0.25">
      <c r="A6" s="173">
        <v>1</v>
      </c>
      <c r="B6" s="174">
        <v>2</v>
      </c>
      <c r="C6" s="174">
        <v>3</v>
      </c>
      <c r="D6" s="174">
        <v>4</v>
      </c>
      <c r="E6" s="174">
        <v>5</v>
      </c>
      <c r="F6" s="175">
        <v>6</v>
      </c>
    </row>
    <row r="7" spans="1:6" x14ac:dyDescent="0.25">
      <c r="A7" s="176" t="s">
        <v>362</v>
      </c>
      <c r="B7" s="177">
        <v>2000000</v>
      </c>
      <c r="C7" s="178"/>
      <c r="D7" s="177"/>
      <c r="E7" s="177">
        <v>2000000</v>
      </c>
      <c r="F7" s="179">
        <f t="shared" ref="F7:F25" si="0">B7-D7-E7</f>
        <v>0</v>
      </c>
    </row>
    <row r="8" spans="1:6" x14ac:dyDescent="0.25">
      <c r="A8" s="176" t="s">
        <v>363</v>
      </c>
      <c r="B8" s="177">
        <v>4479000</v>
      </c>
      <c r="C8" s="178"/>
      <c r="D8" s="177"/>
      <c r="E8" s="177">
        <v>4479000</v>
      </c>
      <c r="F8" s="179">
        <f t="shared" si="0"/>
        <v>0</v>
      </c>
    </row>
    <row r="9" spans="1:6" x14ac:dyDescent="0.25">
      <c r="A9" s="176" t="s">
        <v>402</v>
      </c>
      <c r="B9" s="177">
        <v>999998</v>
      </c>
      <c r="C9" s="178"/>
      <c r="D9" s="177"/>
      <c r="E9" s="177">
        <v>999998</v>
      </c>
      <c r="F9" s="179">
        <f t="shared" si="0"/>
        <v>0</v>
      </c>
    </row>
    <row r="10" spans="1:6" x14ac:dyDescent="0.25">
      <c r="A10" s="176"/>
      <c r="B10" s="177"/>
      <c r="C10" s="178"/>
      <c r="D10" s="177"/>
      <c r="E10" s="177"/>
      <c r="F10" s="179">
        <f t="shared" si="0"/>
        <v>0</v>
      </c>
    </row>
    <row r="11" spans="1:6" x14ac:dyDescent="0.25">
      <c r="A11" s="176"/>
      <c r="B11" s="177"/>
      <c r="C11" s="178"/>
      <c r="D11" s="177"/>
      <c r="E11" s="177"/>
      <c r="F11" s="179">
        <f t="shared" si="0"/>
        <v>0</v>
      </c>
    </row>
    <row r="12" spans="1:6" x14ac:dyDescent="0.25">
      <c r="A12" s="176"/>
      <c r="B12" s="177"/>
      <c r="C12" s="178"/>
      <c r="D12" s="177"/>
      <c r="E12" s="177"/>
      <c r="F12" s="179">
        <f t="shared" si="0"/>
        <v>0</v>
      </c>
    </row>
    <row r="13" spans="1:6" x14ac:dyDescent="0.25">
      <c r="A13" s="176"/>
      <c r="B13" s="177"/>
      <c r="C13" s="178"/>
      <c r="D13" s="177"/>
      <c r="E13" s="177"/>
      <c r="F13" s="179">
        <f t="shared" si="0"/>
        <v>0</v>
      </c>
    </row>
    <row r="14" spans="1:6" x14ac:dyDescent="0.25">
      <c r="A14" s="176"/>
      <c r="B14" s="177"/>
      <c r="C14" s="178"/>
      <c r="D14" s="177"/>
      <c r="E14" s="177"/>
      <c r="F14" s="179">
        <f t="shared" si="0"/>
        <v>0</v>
      </c>
    </row>
    <row r="15" spans="1:6" x14ac:dyDescent="0.25">
      <c r="A15" s="176"/>
      <c r="B15" s="177"/>
      <c r="C15" s="178"/>
      <c r="D15" s="177"/>
      <c r="E15" s="177"/>
      <c r="F15" s="179">
        <f t="shared" si="0"/>
        <v>0</v>
      </c>
    </row>
    <row r="16" spans="1:6" x14ac:dyDescent="0.25">
      <c r="A16" s="176"/>
      <c r="B16" s="177"/>
      <c r="C16" s="178"/>
      <c r="D16" s="177"/>
      <c r="E16" s="177"/>
      <c r="F16" s="179">
        <f t="shared" si="0"/>
        <v>0</v>
      </c>
    </row>
    <row r="17" spans="1:6" x14ac:dyDescent="0.25">
      <c r="A17" s="176"/>
      <c r="B17" s="177"/>
      <c r="C17" s="178"/>
      <c r="D17" s="177"/>
      <c r="E17" s="177"/>
      <c r="F17" s="179">
        <f t="shared" si="0"/>
        <v>0</v>
      </c>
    </row>
    <row r="18" spans="1:6" x14ac:dyDescent="0.25">
      <c r="A18" s="176"/>
      <c r="B18" s="177"/>
      <c r="C18" s="178"/>
      <c r="D18" s="177"/>
      <c r="E18" s="177"/>
      <c r="F18" s="179">
        <f t="shared" si="0"/>
        <v>0</v>
      </c>
    </row>
    <row r="19" spans="1:6" x14ac:dyDescent="0.25">
      <c r="A19" s="176"/>
      <c r="B19" s="177"/>
      <c r="C19" s="178"/>
      <c r="D19" s="177"/>
      <c r="E19" s="177"/>
      <c r="F19" s="179">
        <f t="shared" si="0"/>
        <v>0</v>
      </c>
    </row>
    <row r="20" spans="1:6" x14ac:dyDescent="0.25">
      <c r="A20" s="176"/>
      <c r="B20" s="177"/>
      <c r="C20" s="178"/>
      <c r="D20" s="177"/>
      <c r="E20" s="177"/>
      <c r="F20" s="179">
        <f t="shared" si="0"/>
        <v>0</v>
      </c>
    </row>
    <row r="21" spans="1:6" x14ac:dyDescent="0.25">
      <c r="A21" s="176"/>
      <c r="B21" s="177"/>
      <c r="C21" s="178"/>
      <c r="D21" s="177"/>
      <c r="E21" s="177"/>
      <c r="F21" s="179">
        <f t="shared" si="0"/>
        <v>0</v>
      </c>
    </row>
    <row r="22" spans="1:6" x14ac:dyDescent="0.25">
      <c r="A22" s="176"/>
      <c r="B22" s="177"/>
      <c r="C22" s="178"/>
      <c r="D22" s="177"/>
      <c r="E22" s="177"/>
      <c r="F22" s="179">
        <f t="shared" si="0"/>
        <v>0</v>
      </c>
    </row>
    <row r="23" spans="1:6" x14ac:dyDescent="0.25">
      <c r="A23" s="176"/>
      <c r="B23" s="177"/>
      <c r="C23" s="178"/>
      <c r="D23" s="177"/>
      <c r="E23" s="177"/>
      <c r="F23" s="179">
        <f t="shared" si="0"/>
        <v>0</v>
      </c>
    </row>
    <row r="24" spans="1:6" x14ac:dyDescent="0.25">
      <c r="A24" s="176"/>
      <c r="B24" s="177"/>
      <c r="C24" s="178"/>
      <c r="D24" s="177"/>
      <c r="E24" s="177"/>
      <c r="F24" s="179">
        <f t="shared" si="0"/>
        <v>0</v>
      </c>
    </row>
    <row r="25" spans="1:6" x14ac:dyDescent="0.25">
      <c r="A25" s="180"/>
      <c r="B25" s="181"/>
      <c r="C25" s="182"/>
      <c r="D25" s="181"/>
      <c r="E25" s="181"/>
      <c r="F25" s="183">
        <f t="shared" si="0"/>
        <v>0</v>
      </c>
    </row>
    <row r="26" spans="1:6" x14ac:dyDescent="0.25">
      <c r="A26" s="184" t="s">
        <v>364</v>
      </c>
      <c r="B26" s="185">
        <f>SUM(B7:B25)</f>
        <v>7478998</v>
      </c>
      <c r="C26" s="186"/>
      <c r="D26" s="185">
        <f>SUM(D7:D25)</f>
        <v>0</v>
      </c>
      <c r="E26" s="185">
        <f>SUM(E7:E25)</f>
        <v>7478998</v>
      </c>
      <c r="F26" s="187">
        <f>SUM(F7:F25)</f>
        <v>0</v>
      </c>
    </row>
  </sheetData>
  <mergeCells count="1">
    <mergeCell ref="A3:F3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5:C152"/>
  <sheetViews>
    <sheetView topLeftCell="A85" zoomScaleNormal="100" workbookViewId="0">
      <selection activeCell="E93" sqref="E93"/>
    </sheetView>
  </sheetViews>
  <sheetFormatPr defaultRowHeight="15" x14ac:dyDescent="0.25"/>
  <cols>
    <col min="1" max="1" width="12.7109375" customWidth="1"/>
    <col min="2" max="2" width="59.28515625" customWidth="1"/>
    <col min="3" max="3" width="13.140625" customWidth="1"/>
    <col min="4" max="1025" width="8.7109375" customWidth="1"/>
  </cols>
  <sheetData>
    <row r="5" spans="1:3" ht="20.100000000000001" customHeight="1" x14ac:dyDescent="0.25">
      <c r="A5" s="188"/>
      <c r="B5" s="189"/>
      <c r="C5" s="190" t="s">
        <v>411</v>
      </c>
    </row>
    <row r="6" spans="1:3" ht="20.100000000000001" customHeight="1" x14ac:dyDescent="0.25">
      <c r="A6" s="191" t="s">
        <v>241</v>
      </c>
      <c r="B6" s="192" t="s">
        <v>365</v>
      </c>
      <c r="C6" s="193"/>
    </row>
    <row r="7" spans="1:3" ht="20.100000000000001" customHeight="1" x14ac:dyDescent="0.25">
      <c r="A7" s="194"/>
      <c r="B7" s="195" t="s">
        <v>366</v>
      </c>
      <c r="C7" s="196"/>
    </row>
    <row r="8" spans="1:3" ht="20.100000000000001" customHeight="1" x14ac:dyDescent="0.25">
      <c r="A8" s="197"/>
      <c r="B8" s="197"/>
      <c r="C8" s="198" t="s">
        <v>238</v>
      </c>
    </row>
    <row r="9" spans="1:3" ht="20.100000000000001" customHeight="1" x14ac:dyDescent="0.25">
      <c r="A9" s="199" t="s">
        <v>367</v>
      </c>
      <c r="B9" s="200" t="s">
        <v>368</v>
      </c>
      <c r="C9" s="201" t="s">
        <v>369</v>
      </c>
    </row>
    <row r="10" spans="1:3" ht="20.100000000000001" customHeight="1" x14ac:dyDescent="0.25">
      <c r="A10" s="36">
        <v>1</v>
      </c>
      <c r="B10" s="37">
        <v>2</v>
      </c>
      <c r="C10" s="38">
        <v>3</v>
      </c>
    </row>
    <row r="11" spans="1:3" ht="20.100000000000001" customHeight="1" x14ac:dyDescent="0.25">
      <c r="A11" s="202"/>
      <c r="B11" s="203" t="s">
        <v>239</v>
      </c>
      <c r="C11" s="204"/>
    </row>
    <row r="12" spans="1:3" ht="20.100000000000001" customHeight="1" x14ac:dyDescent="0.25">
      <c r="A12" s="36" t="s">
        <v>5</v>
      </c>
      <c r="B12" s="9" t="s">
        <v>6</v>
      </c>
      <c r="C12" s="10">
        <f>+C13+C14+C15+C16+C17+C18</f>
        <v>32538335</v>
      </c>
    </row>
    <row r="13" spans="1:3" ht="20.100000000000001" customHeight="1" x14ac:dyDescent="0.25">
      <c r="A13" s="205" t="s">
        <v>7</v>
      </c>
      <c r="B13" s="12" t="s">
        <v>8</v>
      </c>
      <c r="C13" s="13">
        <v>12986105</v>
      </c>
    </row>
    <row r="14" spans="1:3" ht="20.100000000000001" customHeight="1" x14ac:dyDescent="0.25">
      <c r="A14" s="206" t="s">
        <v>9</v>
      </c>
      <c r="B14" s="15" t="s">
        <v>10</v>
      </c>
      <c r="C14" s="16">
        <v>11988899</v>
      </c>
    </row>
    <row r="15" spans="1:3" ht="20.100000000000001" customHeight="1" x14ac:dyDescent="0.25">
      <c r="A15" s="206" t="s">
        <v>11</v>
      </c>
      <c r="B15" s="15" t="s">
        <v>12</v>
      </c>
      <c r="C15" s="16">
        <v>4843515</v>
      </c>
    </row>
    <row r="16" spans="1:3" ht="20.100000000000001" customHeight="1" x14ac:dyDescent="0.25">
      <c r="A16" s="206" t="s">
        <v>13</v>
      </c>
      <c r="B16" s="15" t="s">
        <v>14</v>
      </c>
      <c r="C16" s="16">
        <v>1200000</v>
      </c>
    </row>
    <row r="17" spans="1:3" ht="20.100000000000001" customHeight="1" x14ac:dyDescent="0.25">
      <c r="A17" s="206" t="s">
        <v>15</v>
      </c>
      <c r="B17" s="15" t="s">
        <v>16</v>
      </c>
      <c r="C17" s="207">
        <v>1481896</v>
      </c>
    </row>
    <row r="18" spans="1:3" ht="20.100000000000001" customHeight="1" x14ac:dyDescent="0.25">
      <c r="A18" s="208" t="s">
        <v>17</v>
      </c>
      <c r="B18" s="18" t="s">
        <v>18</v>
      </c>
      <c r="C18" s="209">
        <v>37920</v>
      </c>
    </row>
    <row r="19" spans="1:3" ht="20.100000000000001" customHeight="1" x14ac:dyDescent="0.25">
      <c r="A19" s="36" t="s">
        <v>19</v>
      </c>
      <c r="B19" s="19" t="s">
        <v>20</v>
      </c>
      <c r="C19" s="10">
        <f>+C20+C21+C22+C23+C24</f>
        <v>1984365</v>
      </c>
    </row>
    <row r="20" spans="1:3" ht="20.100000000000001" customHeight="1" x14ac:dyDescent="0.25">
      <c r="A20" s="205" t="s">
        <v>21</v>
      </c>
      <c r="B20" s="12" t="s">
        <v>22</v>
      </c>
      <c r="C20" s="13"/>
    </row>
    <row r="21" spans="1:3" ht="20.100000000000001" customHeight="1" x14ac:dyDescent="0.25">
      <c r="A21" s="206" t="s">
        <v>23</v>
      </c>
      <c r="B21" s="15" t="s">
        <v>24</v>
      </c>
      <c r="C21" s="16"/>
    </row>
    <row r="22" spans="1:3" ht="20.100000000000001" customHeight="1" x14ac:dyDescent="0.25">
      <c r="A22" s="206" t="s">
        <v>25</v>
      </c>
      <c r="B22" s="15" t="s">
        <v>26</v>
      </c>
      <c r="C22" s="16"/>
    </row>
    <row r="23" spans="1:3" ht="20.100000000000001" customHeight="1" x14ac:dyDescent="0.25">
      <c r="A23" s="206" t="s">
        <v>27</v>
      </c>
      <c r="B23" s="15" t="s">
        <v>28</v>
      </c>
      <c r="C23" s="16"/>
    </row>
    <row r="24" spans="1:3" ht="20.100000000000001" customHeight="1" x14ac:dyDescent="0.25">
      <c r="A24" s="206" t="s">
        <v>29</v>
      </c>
      <c r="B24" s="15" t="s">
        <v>30</v>
      </c>
      <c r="C24" s="16">
        <v>1984365</v>
      </c>
    </row>
    <row r="25" spans="1:3" ht="20.100000000000001" customHeight="1" x14ac:dyDescent="0.25">
      <c r="A25" s="208" t="s">
        <v>31</v>
      </c>
      <c r="B25" s="18" t="s">
        <v>32</v>
      </c>
      <c r="C25" s="20"/>
    </row>
    <row r="26" spans="1:3" ht="20.100000000000001" customHeight="1" x14ac:dyDescent="0.25">
      <c r="A26" s="36" t="s">
        <v>33</v>
      </c>
      <c r="B26" s="9" t="s">
        <v>34</v>
      </c>
      <c r="C26" s="10">
        <f>+C27+C28+C29+C30+C31</f>
        <v>1000000</v>
      </c>
    </row>
    <row r="27" spans="1:3" ht="20.100000000000001" customHeight="1" x14ac:dyDescent="0.25">
      <c r="A27" s="205" t="s">
        <v>35</v>
      </c>
      <c r="B27" s="12" t="s">
        <v>36</v>
      </c>
      <c r="C27" s="13">
        <v>1000000</v>
      </c>
    </row>
    <row r="28" spans="1:3" ht="18" customHeight="1" x14ac:dyDescent="0.25">
      <c r="A28" s="206" t="s">
        <v>37</v>
      </c>
      <c r="B28" s="15" t="s">
        <v>38</v>
      </c>
      <c r="C28" s="16"/>
    </row>
    <row r="29" spans="1:3" ht="18" customHeight="1" x14ac:dyDescent="0.25">
      <c r="A29" s="206" t="s">
        <v>39</v>
      </c>
      <c r="B29" s="15" t="s">
        <v>40</v>
      </c>
      <c r="C29" s="16"/>
    </row>
    <row r="30" spans="1:3" ht="18" customHeight="1" x14ac:dyDescent="0.25">
      <c r="A30" s="206" t="s">
        <v>41</v>
      </c>
      <c r="B30" s="15" t="s">
        <v>42</v>
      </c>
      <c r="C30" s="16"/>
    </row>
    <row r="31" spans="1:3" ht="18" customHeight="1" x14ac:dyDescent="0.25">
      <c r="A31" s="206" t="s">
        <v>43</v>
      </c>
      <c r="B31" s="15" t="s">
        <v>44</v>
      </c>
      <c r="C31" s="16"/>
    </row>
    <row r="32" spans="1:3" ht="18" customHeight="1" x14ac:dyDescent="0.25">
      <c r="A32" s="208" t="s">
        <v>45</v>
      </c>
      <c r="B32" s="18" t="s">
        <v>46</v>
      </c>
      <c r="C32" s="20"/>
    </row>
    <row r="33" spans="1:3" ht="20.100000000000001" customHeight="1" x14ac:dyDescent="0.25">
      <c r="A33" s="36" t="s">
        <v>47</v>
      </c>
      <c r="B33" s="9" t="s">
        <v>48</v>
      </c>
      <c r="C33" s="10">
        <f>+C34+C37+C38+C39</f>
        <v>2724477</v>
      </c>
    </row>
    <row r="34" spans="1:3" ht="20.100000000000001" customHeight="1" x14ac:dyDescent="0.25">
      <c r="A34" s="205" t="s">
        <v>49</v>
      </c>
      <c r="B34" s="12" t="s">
        <v>50</v>
      </c>
      <c r="C34" s="21">
        <v>1423686</v>
      </c>
    </row>
    <row r="35" spans="1:3" ht="20.100000000000001" customHeight="1" x14ac:dyDescent="0.25">
      <c r="A35" s="206" t="s">
        <v>51</v>
      </c>
      <c r="B35" s="15" t="s">
        <v>52</v>
      </c>
      <c r="C35" s="16">
        <v>0</v>
      </c>
    </row>
    <row r="36" spans="1:3" ht="20.100000000000001" customHeight="1" x14ac:dyDescent="0.25">
      <c r="A36" s="206" t="s">
        <v>53</v>
      </c>
      <c r="B36" s="15" t="s">
        <v>54</v>
      </c>
      <c r="C36" s="16">
        <v>1423686</v>
      </c>
    </row>
    <row r="37" spans="1:3" ht="20.100000000000001" customHeight="1" x14ac:dyDescent="0.25">
      <c r="A37" s="206" t="s">
        <v>55</v>
      </c>
      <c r="B37" s="15" t="s">
        <v>56</v>
      </c>
      <c r="C37" s="16">
        <v>1027953</v>
      </c>
    </row>
    <row r="38" spans="1:3" ht="20.100000000000001" customHeight="1" x14ac:dyDescent="0.25">
      <c r="A38" s="206" t="s">
        <v>57</v>
      </c>
      <c r="B38" s="15" t="s">
        <v>58</v>
      </c>
      <c r="C38" s="16">
        <v>0</v>
      </c>
    </row>
    <row r="39" spans="1:3" ht="20.100000000000001" customHeight="1" x14ac:dyDescent="0.25">
      <c r="A39" s="208" t="s">
        <v>59</v>
      </c>
      <c r="B39" s="18" t="s">
        <v>60</v>
      </c>
      <c r="C39" s="20">
        <v>272838</v>
      </c>
    </row>
    <row r="40" spans="1:3" ht="20.100000000000001" customHeight="1" x14ac:dyDescent="0.25">
      <c r="A40" s="36" t="s">
        <v>61</v>
      </c>
      <c r="B40" s="9" t="s">
        <v>62</v>
      </c>
      <c r="C40" s="10">
        <f>SUM(C41:C50)</f>
        <v>1815014</v>
      </c>
    </row>
    <row r="41" spans="1:3" ht="20.100000000000001" customHeight="1" x14ac:dyDescent="0.25">
      <c r="A41" s="205" t="s">
        <v>63</v>
      </c>
      <c r="B41" s="12" t="s">
        <v>64</v>
      </c>
      <c r="C41" s="13">
        <v>0</v>
      </c>
    </row>
    <row r="42" spans="1:3" ht="20.100000000000001" customHeight="1" x14ac:dyDescent="0.25">
      <c r="A42" s="206" t="s">
        <v>65</v>
      </c>
      <c r="B42" s="15" t="s">
        <v>66</v>
      </c>
      <c r="C42" s="16">
        <v>1050000</v>
      </c>
    </row>
    <row r="43" spans="1:3" ht="20.100000000000001" customHeight="1" x14ac:dyDescent="0.25">
      <c r="A43" s="206" t="s">
        <v>67</v>
      </c>
      <c r="B43" s="15" t="s">
        <v>68</v>
      </c>
      <c r="C43" s="16">
        <v>0</v>
      </c>
    </row>
    <row r="44" spans="1:3" ht="20.100000000000001" customHeight="1" x14ac:dyDescent="0.25">
      <c r="A44" s="206" t="s">
        <v>69</v>
      </c>
      <c r="B44" s="15" t="s">
        <v>70</v>
      </c>
      <c r="C44" s="16">
        <v>0</v>
      </c>
    </row>
    <row r="45" spans="1:3" ht="20.100000000000001" customHeight="1" x14ac:dyDescent="0.25">
      <c r="A45" s="206" t="s">
        <v>71</v>
      </c>
      <c r="B45" s="15" t="s">
        <v>72</v>
      </c>
      <c r="C45" s="16">
        <v>615270</v>
      </c>
    </row>
    <row r="46" spans="1:3" ht="20.100000000000001" customHeight="1" x14ac:dyDescent="0.25">
      <c r="A46" s="206" t="s">
        <v>73</v>
      </c>
      <c r="B46" s="15" t="s">
        <v>74</v>
      </c>
      <c r="C46" s="16"/>
    </row>
    <row r="47" spans="1:3" ht="20.100000000000001" customHeight="1" x14ac:dyDescent="0.25">
      <c r="A47" s="206" t="s">
        <v>75</v>
      </c>
      <c r="B47" s="15" t="s">
        <v>76</v>
      </c>
      <c r="C47" s="16"/>
    </row>
    <row r="48" spans="1:3" ht="20.100000000000001" customHeight="1" x14ac:dyDescent="0.25">
      <c r="A48" s="206" t="s">
        <v>77</v>
      </c>
      <c r="B48" s="15" t="s">
        <v>78</v>
      </c>
      <c r="C48" s="16">
        <v>5160</v>
      </c>
    </row>
    <row r="49" spans="1:3" ht="12" customHeight="1" x14ac:dyDescent="0.25">
      <c r="A49" s="206" t="s">
        <v>79</v>
      </c>
      <c r="B49" s="15" t="s">
        <v>80</v>
      </c>
      <c r="C49" s="16"/>
    </row>
    <row r="50" spans="1:3" ht="12" customHeight="1" x14ac:dyDescent="0.25">
      <c r="A50" s="208" t="s">
        <v>81</v>
      </c>
      <c r="B50" s="18" t="s">
        <v>82</v>
      </c>
      <c r="C50" s="20">
        <v>144584</v>
      </c>
    </row>
    <row r="51" spans="1:3" ht="12" customHeight="1" x14ac:dyDescent="0.25">
      <c r="A51" s="36" t="s">
        <v>83</v>
      </c>
      <c r="B51" s="9" t="s">
        <v>84</v>
      </c>
      <c r="C51" s="10">
        <f>SUM(C52:C56)</f>
        <v>140000</v>
      </c>
    </row>
    <row r="52" spans="1:3" ht="12" customHeight="1" x14ac:dyDescent="0.25">
      <c r="A52" s="205" t="s">
        <v>85</v>
      </c>
      <c r="B52" s="12" t="s">
        <v>86</v>
      </c>
      <c r="C52" s="13"/>
    </row>
    <row r="53" spans="1:3" ht="12" customHeight="1" x14ac:dyDescent="0.25">
      <c r="A53" s="206" t="s">
        <v>87</v>
      </c>
      <c r="B53" s="15" t="s">
        <v>88</v>
      </c>
      <c r="C53" s="16">
        <v>140000</v>
      </c>
    </row>
    <row r="54" spans="1:3" ht="12" customHeight="1" x14ac:dyDescent="0.25">
      <c r="A54" s="206" t="s">
        <v>89</v>
      </c>
      <c r="B54" s="15" t="s">
        <v>90</v>
      </c>
      <c r="C54" s="16"/>
    </row>
    <row r="55" spans="1:3" ht="12" customHeight="1" x14ac:dyDescent="0.25">
      <c r="A55" s="206" t="s">
        <v>91</v>
      </c>
      <c r="B55" s="15" t="s">
        <v>92</v>
      </c>
      <c r="C55" s="16"/>
    </row>
    <row r="56" spans="1:3" ht="12" customHeight="1" x14ac:dyDescent="0.25">
      <c r="A56" s="208" t="s">
        <v>93</v>
      </c>
      <c r="B56" s="18" t="s">
        <v>94</v>
      </c>
      <c r="C56" s="20"/>
    </row>
    <row r="57" spans="1:3" ht="12" customHeight="1" x14ac:dyDescent="0.25">
      <c r="A57" s="36" t="s">
        <v>95</v>
      </c>
      <c r="B57" s="9" t="s">
        <v>96</v>
      </c>
      <c r="C57" s="10">
        <f>SUM(C58:C60)</f>
        <v>0</v>
      </c>
    </row>
    <row r="58" spans="1:3" ht="12" customHeight="1" x14ac:dyDescent="0.25">
      <c r="A58" s="205" t="s">
        <v>97</v>
      </c>
      <c r="B58" s="12" t="s">
        <v>98</v>
      </c>
      <c r="C58" s="13"/>
    </row>
    <row r="59" spans="1:3" ht="12" customHeight="1" x14ac:dyDescent="0.25">
      <c r="A59" s="206" t="s">
        <v>99</v>
      </c>
      <c r="B59" s="15" t="s">
        <v>100</v>
      </c>
      <c r="C59" s="16"/>
    </row>
    <row r="60" spans="1:3" ht="12" customHeight="1" x14ac:dyDescent="0.25">
      <c r="A60" s="206" t="s">
        <v>101</v>
      </c>
      <c r="B60" s="15" t="s">
        <v>102</v>
      </c>
      <c r="C60" s="16"/>
    </row>
    <row r="61" spans="1:3" ht="12" customHeight="1" x14ac:dyDescent="0.25">
      <c r="A61" s="208" t="s">
        <v>103</v>
      </c>
      <c r="B61" s="18" t="s">
        <v>104</v>
      </c>
      <c r="C61" s="20"/>
    </row>
    <row r="62" spans="1:3" ht="12" customHeight="1" x14ac:dyDescent="0.25">
      <c r="A62" s="36" t="s">
        <v>105</v>
      </c>
      <c r="B62" s="19" t="s">
        <v>106</v>
      </c>
      <c r="C62" s="10">
        <f>SUM(C63:C65)</f>
        <v>0</v>
      </c>
    </row>
    <row r="63" spans="1:3" ht="12" customHeight="1" x14ac:dyDescent="0.25">
      <c r="A63" s="205" t="s">
        <v>107</v>
      </c>
      <c r="B63" s="12" t="s">
        <v>108</v>
      </c>
      <c r="C63" s="16"/>
    </row>
    <row r="64" spans="1:3" ht="12" customHeight="1" x14ac:dyDescent="0.25">
      <c r="A64" s="206" t="s">
        <v>109</v>
      </c>
      <c r="B64" s="15" t="s">
        <v>110</v>
      </c>
      <c r="C64" s="16">
        <v>0</v>
      </c>
    </row>
    <row r="65" spans="1:3" ht="12" customHeight="1" x14ac:dyDescent="0.25">
      <c r="A65" s="206" t="s">
        <v>111</v>
      </c>
      <c r="B65" s="15" t="s">
        <v>112</v>
      </c>
      <c r="C65" s="16">
        <v>0</v>
      </c>
    </row>
    <row r="66" spans="1:3" ht="12" customHeight="1" x14ac:dyDescent="0.25">
      <c r="A66" s="208" t="s">
        <v>113</v>
      </c>
      <c r="B66" s="18" t="s">
        <v>114</v>
      </c>
      <c r="C66" s="16"/>
    </row>
    <row r="67" spans="1:3" ht="20.100000000000001" customHeight="1" x14ac:dyDescent="0.25">
      <c r="A67" s="36" t="s">
        <v>115</v>
      </c>
      <c r="B67" s="9" t="s">
        <v>116</v>
      </c>
      <c r="C67" s="10">
        <f>+C12+C19+C26+C33+C40+C51+C57+C62</f>
        <v>40202191</v>
      </c>
    </row>
    <row r="68" spans="1:3" ht="12" customHeight="1" x14ac:dyDescent="0.25">
      <c r="A68" s="210" t="s">
        <v>117</v>
      </c>
      <c r="B68" s="19" t="s">
        <v>118</v>
      </c>
      <c r="C68" s="10">
        <f>SUM(C69:C71)</f>
        <v>0</v>
      </c>
    </row>
    <row r="69" spans="1:3" ht="12" customHeight="1" x14ac:dyDescent="0.25">
      <c r="A69" s="205" t="s">
        <v>119</v>
      </c>
      <c r="B69" s="12" t="s">
        <v>120</v>
      </c>
      <c r="C69" s="16"/>
    </row>
    <row r="70" spans="1:3" ht="12" customHeight="1" x14ac:dyDescent="0.25">
      <c r="A70" s="206" t="s">
        <v>121</v>
      </c>
      <c r="B70" s="15" t="s">
        <v>122</v>
      </c>
      <c r="C70" s="16"/>
    </row>
    <row r="71" spans="1:3" ht="12" customHeight="1" x14ac:dyDescent="0.25">
      <c r="A71" s="208" t="s">
        <v>123</v>
      </c>
      <c r="B71" s="23" t="s">
        <v>124</v>
      </c>
      <c r="C71" s="16"/>
    </row>
    <row r="72" spans="1:3" ht="12" customHeight="1" x14ac:dyDescent="0.25">
      <c r="A72" s="210" t="s">
        <v>125</v>
      </c>
      <c r="B72" s="19" t="s">
        <v>126</v>
      </c>
      <c r="C72" s="10">
        <f>SUM(C73:C76)</f>
        <v>0</v>
      </c>
    </row>
    <row r="73" spans="1:3" ht="12" customHeight="1" x14ac:dyDescent="0.25">
      <c r="A73" s="205" t="s">
        <v>127</v>
      </c>
      <c r="B73" s="12" t="s">
        <v>128</v>
      </c>
      <c r="C73" s="16"/>
    </row>
    <row r="74" spans="1:3" ht="12" customHeight="1" x14ac:dyDescent="0.25">
      <c r="A74" s="206" t="s">
        <v>129</v>
      </c>
      <c r="B74" s="15" t="s">
        <v>130</v>
      </c>
      <c r="C74" s="16"/>
    </row>
    <row r="75" spans="1:3" ht="12" customHeight="1" x14ac:dyDescent="0.25">
      <c r="A75" s="206" t="s">
        <v>131</v>
      </c>
      <c r="B75" s="15" t="s">
        <v>132</v>
      </c>
      <c r="C75" s="16"/>
    </row>
    <row r="76" spans="1:3" ht="12" customHeight="1" x14ac:dyDescent="0.25">
      <c r="A76" s="208" t="s">
        <v>133</v>
      </c>
      <c r="B76" s="18" t="s">
        <v>134</v>
      </c>
      <c r="C76" s="16"/>
    </row>
    <row r="77" spans="1:3" ht="20.100000000000001" customHeight="1" x14ac:dyDescent="0.25">
      <c r="A77" s="210" t="s">
        <v>135</v>
      </c>
      <c r="B77" s="19" t="s">
        <v>136</v>
      </c>
      <c r="C77" s="10">
        <f>SUM(C78:C79)</f>
        <v>20646764</v>
      </c>
    </row>
    <row r="78" spans="1:3" ht="20.100000000000001" customHeight="1" x14ac:dyDescent="0.25">
      <c r="A78" s="205" t="s">
        <v>137</v>
      </c>
      <c r="B78" s="12" t="s">
        <v>138</v>
      </c>
      <c r="C78" s="16">
        <v>20646764</v>
      </c>
    </row>
    <row r="79" spans="1:3" ht="20.100000000000001" customHeight="1" x14ac:dyDescent="0.25">
      <c r="A79" s="208" t="s">
        <v>139</v>
      </c>
      <c r="B79" s="18" t="s">
        <v>140</v>
      </c>
      <c r="C79" s="16"/>
    </row>
    <row r="80" spans="1:3" ht="20.100000000000001" customHeight="1" x14ac:dyDescent="0.25">
      <c r="A80" s="210" t="s">
        <v>141</v>
      </c>
      <c r="B80" s="19" t="s">
        <v>142</v>
      </c>
      <c r="C80" s="10">
        <f>SUM(C81:C83)</f>
        <v>1628574</v>
      </c>
    </row>
    <row r="81" spans="1:3" ht="12.95" customHeight="1" x14ac:dyDescent="0.25">
      <c r="A81" s="205" t="s">
        <v>143</v>
      </c>
      <c r="B81" s="12" t="s">
        <v>144</v>
      </c>
      <c r="C81" s="16">
        <v>1628574</v>
      </c>
    </row>
    <row r="82" spans="1:3" ht="12.95" customHeight="1" x14ac:dyDescent="0.25">
      <c r="A82" s="206" t="s">
        <v>145</v>
      </c>
      <c r="B82" s="15" t="s">
        <v>146</v>
      </c>
      <c r="C82" s="16"/>
    </row>
    <row r="83" spans="1:3" ht="12.95" customHeight="1" x14ac:dyDescent="0.25">
      <c r="A83" s="208" t="s">
        <v>147</v>
      </c>
      <c r="B83" s="18" t="s">
        <v>148</v>
      </c>
      <c r="C83" s="16"/>
    </row>
    <row r="84" spans="1:3" ht="12.95" customHeight="1" x14ac:dyDescent="0.25">
      <c r="A84" s="210" t="s">
        <v>149</v>
      </c>
      <c r="B84" s="19" t="s">
        <v>150</v>
      </c>
      <c r="C84" s="10">
        <f>SUM(C85:C88)</f>
        <v>0</v>
      </c>
    </row>
    <row r="85" spans="1:3" ht="12.95" customHeight="1" x14ac:dyDescent="0.25">
      <c r="A85" s="211" t="s">
        <v>151</v>
      </c>
      <c r="B85" s="12" t="s">
        <v>152</v>
      </c>
      <c r="C85" s="16"/>
    </row>
    <row r="86" spans="1:3" ht="12.95" customHeight="1" x14ac:dyDescent="0.25">
      <c r="A86" s="212" t="s">
        <v>153</v>
      </c>
      <c r="B86" s="15" t="s">
        <v>154</v>
      </c>
      <c r="C86" s="16"/>
    </row>
    <row r="87" spans="1:3" ht="12.95" customHeight="1" x14ac:dyDescent="0.25">
      <c r="A87" s="212" t="s">
        <v>155</v>
      </c>
      <c r="B87" s="15" t="s">
        <v>156</v>
      </c>
      <c r="C87" s="16"/>
    </row>
    <row r="88" spans="1:3" ht="12.95" customHeight="1" x14ac:dyDescent="0.25">
      <c r="A88" s="213" t="s">
        <v>157</v>
      </c>
      <c r="B88" s="18" t="s">
        <v>158</v>
      </c>
      <c r="C88" s="16"/>
    </row>
    <row r="89" spans="1:3" ht="12.95" customHeight="1" x14ac:dyDescent="0.25">
      <c r="A89" s="210" t="s">
        <v>159</v>
      </c>
      <c r="B89" s="19" t="s">
        <v>160</v>
      </c>
      <c r="C89" s="27"/>
    </row>
    <row r="90" spans="1:3" ht="20.100000000000001" customHeight="1" x14ac:dyDescent="0.25">
      <c r="A90" s="210" t="s">
        <v>161</v>
      </c>
      <c r="B90" s="28" t="s">
        <v>162</v>
      </c>
      <c r="C90" s="10">
        <f>+C68+C72+C77+C80+C84+C89</f>
        <v>22275338</v>
      </c>
    </row>
    <row r="91" spans="1:3" ht="20.100000000000001" customHeight="1" x14ac:dyDescent="0.25">
      <c r="A91" s="214" t="s">
        <v>163</v>
      </c>
      <c r="B91" s="30" t="s">
        <v>370</v>
      </c>
      <c r="C91" s="10">
        <f>+C67+C90</f>
        <v>62477529</v>
      </c>
    </row>
    <row r="92" spans="1:3" ht="20.100000000000001" customHeight="1" x14ac:dyDescent="0.25">
      <c r="A92" s="215"/>
      <c r="B92" s="216"/>
      <c r="C92" s="32"/>
    </row>
    <row r="93" spans="1:3" ht="20.100000000000001" customHeight="1" x14ac:dyDescent="0.25">
      <c r="A93" s="217"/>
      <c r="B93" s="189"/>
      <c r="C93" s="190" t="s">
        <v>412</v>
      </c>
    </row>
    <row r="94" spans="1:3" ht="20.100000000000001" customHeight="1" x14ac:dyDescent="0.25">
      <c r="A94" s="218"/>
      <c r="B94" s="219" t="s">
        <v>240</v>
      </c>
      <c r="C94" s="114"/>
    </row>
    <row r="95" spans="1:3" ht="20.100000000000001" customHeight="1" x14ac:dyDescent="0.25">
      <c r="A95" s="5" t="s">
        <v>5</v>
      </c>
      <c r="B95" s="40" t="s">
        <v>167</v>
      </c>
      <c r="C95" s="41">
        <f>SUM(C96:C100)</f>
        <v>34062106</v>
      </c>
    </row>
    <row r="96" spans="1:3" ht="20.100000000000001" customHeight="1" x14ac:dyDescent="0.25">
      <c r="A96" s="220" t="s">
        <v>7</v>
      </c>
      <c r="B96" s="43" t="s">
        <v>168</v>
      </c>
      <c r="C96" s="44">
        <v>7509860</v>
      </c>
    </row>
    <row r="97" spans="1:3" ht="20.100000000000001" customHeight="1" x14ac:dyDescent="0.25">
      <c r="A97" s="206" t="s">
        <v>9</v>
      </c>
      <c r="B97" s="45" t="s">
        <v>169</v>
      </c>
      <c r="C97" s="16">
        <v>1496939</v>
      </c>
    </row>
    <row r="98" spans="1:3" ht="20.100000000000001" customHeight="1" x14ac:dyDescent="0.25">
      <c r="A98" s="206" t="s">
        <v>11</v>
      </c>
      <c r="B98" s="45" t="s">
        <v>170</v>
      </c>
      <c r="C98" s="20">
        <v>20262637</v>
      </c>
    </row>
    <row r="99" spans="1:3" ht="20.100000000000001" customHeight="1" x14ac:dyDescent="0.25">
      <c r="A99" s="206" t="s">
        <v>13</v>
      </c>
      <c r="B99" s="46" t="s">
        <v>171</v>
      </c>
      <c r="C99" s="20">
        <v>2446886</v>
      </c>
    </row>
    <row r="100" spans="1:3" ht="20.100000000000001" customHeight="1" x14ac:dyDescent="0.25">
      <c r="A100" s="206" t="s">
        <v>172</v>
      </c>
      <c r="B100" s="47" t="s">
        <v>173</v>
      </c>
      <c r="C100" s="20">
        <v>2345784</v>
      </c>
    </row>
    <row r="101" spans="1:3" ht="20.100000000000001" customHeight="1" x14ac:dyDescent="0.25">
      <c r="A101" s="206" t="s">
        <v>17</v>
      </c>
      <c r="B101" s="45" t="s">
        <v>174</v>
      </c>
      <c r="C101" s="20">
        <v>0</v>
      </c>
    </row>
    <row r="102" spans="1:3" ht="20.100000000000001" customHeight="1" x14ac:dyDescent="0.25">
      <c r="A102" s="206" t="s">
        <v>175</v>
      </c>
      <c r="B102" s="221" t="s">
        <v>371</v>
      </c>
      <c r="C102" s="20"/>
    </row>
    <row r="103" spans="1:3" ht="20.100000000000001" customHeight="1" x14ac:dyDescent="0.25">
      <c r="A103" s="206" t="s">
        <v>177</v>
      </c>
      <c r="B103" s="222" t="s">
        <v>178</v>
      </c>
      <c r="C103" s="20"/>
    </row>
    <row r="104" spans="1:3" ht="20.100000000000001" customHeight="1" x14ac:dyDescent="0.25">
      <c r="A104" s="206" t="s">
        <v>179</v>
      </c>
      <c r="B104" s="223" t="s">
        <v>180</v>
      </c>
      <c r="C104" s="20"/>
    </row>
    <row r="105" spans="1:3" ht="20.100000000000001" customHeight="1" x14ac:dyDescent="0.25">
      <c r="A105" s="206" t="s">
        <v>181</v>
      </c>
      <c r="B105" s="224" t="s">
        <v>372</v>
      </c>
      <c r="C105" s="20">
        <v>2230784</v>
      </c>
    </row>
    <row r="106" spans="1:3" ht="20.100000000000001" customHeight="1" x14ac:dyDescent="0.25">
      <c r="A106" s="206" t="s">
        <v>183</v>
      </c>
      <c r="B106" s="224" t="s">
        <v>373</v>
      </c>
      <c r="C106" s="20"/>
    </row>
    <row r="107" spans="1:3" ht="20.100000000000001" customHeight="1" x14ac:dyDescent="0.25">
      <c r="A107" s="206" t="s">
        <v>185</v>
      </c>
      <c r="B107" s="223" t="s">
        <v>186</v>
      </c>
      <c r="C107" s="20"/>
    </row>
    <row r="108" spans="1:3" ht="20.100000000000001" customHeight="1" x14ac:dyDescent="0.25">
      <c r="A108" s="225" t="s">
        <v>187</v>
      </c>
      <c r="B108" s="226" t="s">
        <v>188</v>
      </c>
      <c r="C108" s="20"/>
    </row>
    <row r="109" spans="1:3" ht="20.100000000000001" customHeight="1" x14ac:dyDescent="0.25">
      <c r="A109" s="206" t="s">
        <v>189</v>
      </c>
      <c r="B109" s="226" t="s">
        <v>190</v>
      </c>
      <c r="C109" s="20"/>
    </row>
    <row r="110" spans="1:3" ht="20.100000000000001" customHeight="1" x14ac:dyDescent="0.25">
      <c r="A110" s="227" t="s">
        <v>191</v>
      </c>
      <c r="B110" s="228" t="s">
        <v>192</v>
      </c>
      <c r="C110" s="54">
        <v>115000</v>
      </c>
    </row>
    <row r="111" spans="1:3" ht="20.100000000000001" customHeight="1" x14ac:dyDescent="0.25">
      <c r="A111" s="36" t="s">
        <v>19</v>
      </c>
      <c r="B111" s="55" t="s">
        <v>193</v>
      </c>
      <c r="C111" s="10">
        <f>+C112+C114+C116</f>
        <v>8478998</v>
      </c>
    </row>
    <row r="112" spans="1:3" ht="20.100000000000001" customHeight="1" x14ac:dyDescent="0.25">
      <c r="A112" s="205" t="s">
        <v>21</v>
      </c>
      <c r="B112" s="45" t="s">
        <v>194</v>
      </c>
      <c r="C112" s="13">
        <v>999998</v>
      </c>
    </row>
    <row r="113" spans="1:3" ht="20.100000000000001" customHeight="1" x14ac:dyDescent="0.25">
      <c r="A113" s="205" t="s">
        <v>23</v>
      </c>
      <c r="B113" s="56" t="s">
        <v>195</v>
      </c>
      <c r="C113" s="13"/>
    </row>
    <row r="114" spans="1:3" ht="20.100000000000001" customHeight="1" x14ac:dyDescent="0.25">
      <c r="A114" s="205" t="s">
        <v>25</v>
      </c>
      <c r="B114" s="56" t="s">
        <v>196</v>
      </c>
      <c r="C114" s="16">
        <v>7479000</v>
      </c>
    </row>
    <row r="115" spans="1:3" ht="20.100000000000001" customHeight="1" x14ac:dyDescent="0.25">
      <c r="A115" s="205" t="s">
        <v>27</v>
      </c>
      <c r="B115" s="56" t="s">
        <v>197</v>
      </c>
      <c r="C115" s="57"/>
    </row>
    <row r="116" spans="1:3" ht="20.100000000000001" customHeight="1" x14ac:dyDescent="0.25">
      <c r="A116" s="205" t="s">
        <v>29</v>
      </c>
      <c r="B116" s="58" t="s">
        <v>198</v>
      </c>
      <c r="C116" s="57"/>
    </row>
    <row r="117" spans="1:3" ht="20.100000000000001" customHeight="1" x14ac:dyDescent="0.25">
      <c r="A117" s="205" t="s">
        <v>31</v>
      </c>
      <c r="B117" s="59" t="s">
        <v>199</v>
      </c>
      <c r="C117" s="57"/>
    </row>
    <row r="118" spans="1:3" ht="20.100000000000001" customHeight="1" x14ac:dyDescent="0.25">
      <c r="A118" s="205" t="s">
        <v>200</v>
      </c>
      <c r="B118" s="229" t="s">
        <v>201</v>
      </c>
      <c r="C118" s="57"/>
    </row>
    <row r="119" spans="1:3" ht="20.100000000000001" customHeight="1" x14ac:dyDescent="0.25">
      <c r="A119" s="205" t="s">
        <v>202</v>
      </c>
      <c r="B119" s="223" t="s">
        <v>180</v>
      </c>
      <c r="C119" s="57"/>
    </row>
    <row r="120" spans="1:3" ht="20.100000000000001" customHeight="1" x14ac:dyDescent="0.25">
      <c r="A120" s="205" t="s">
        <v>203</v>
      </c>
      <c r="B120" s="223" t="s">
        <v>204</v>
      </c>
      <c r="C120" s="57"/>
    </row>
    <row r="121" spans="1:3" ht="20.100000000000001" customHeight="1" x14ac:dyDescent="0.25">
      <c r="A121" s="205" t="s">
        <v>205</v>
      </c>
      <c r="B121" s="223" t="s">
        <v>206</v>
      </c>
      <c r="C121" s="57"/>
    </row>
    <row r="122" spans="1:3" ht="20.100000000000001" customHeight="1" x14ac:dyDescent="0.25">
      <c r="A122" s="205" t="s">
        <v>207</v>
      </c>
      <c r="B122" s="223" t="s">
        <v>186</v>
      </c>
      <c r="C122" s="57"/>
    </row>
    <row r="123" spans="1:3" ht="20.100000000000001" customHeight="1" x14ac:dyDescent="0.25">
      <c r="A123" s="205" t="s">
        <v>208</v>
      </c>
      <c r="B123" s="223" t="s">
        <v>209</v>
      </c>
      <c r="C123" s="57"/>
    </row>
    <row r="124" spans="1:3" ht="20.100000000000001" customHeight="1" x14ac:dyDescent="0.25">
      <c r="A124" s="225" t="s">
        <v>210</v>
      </c>
      <c r="B124" s="223" t="s">
        <v>211</v>
      </c>
      <c r="C124" s="62"/>
    </row>
    <row r="125" spans="1:3" ht="20.100000000000001" customHeight="1" x14ac:dyDescent="0.25">
      <c r="A125" s="36" t="s">
        <v>33</v>
      </c>
      <c r="B125" s="9" t="s">
        <v>212</v>
      </c>
      <c r="C125" s="10">
        <f>+C126+C127</f>
        <v>2397597</v>
      </c>
    </row>
    <row r="126" spans="1:3" ht="20.100000000000001" customHeight="1" x14ac:dyDescent="0.25">
      <c r="A126" s="205" t="s">
        <v>35</v>
      </c>
      <c r="B126" s="63" t="s">
        <v>213</v>
      </c>
      <c r="C126" s="13">
        <v>2397597</v>
      </c>
    </row>
    <row r="127" spans="1:3" ht="20.100000000000001" customHeight="1" x14ac:dyDescent="0.25">
      <c r="A127" s="208" t="s">
        <v>37</v>
      </c>
      <c r="B127" s="56" t="s">
        <v>214</v>
      </c>
      <c r="C127" s="20"/>
    </row>
    <row r="128" spans="1:3" ht="20.100000000000001" customHeight="1" x14ac:dyDescent="0.25">
      <c r="A128" s="36" t="s">
        <v>47</v>
      </c>
      <c r="B128" s="9" t="s">
        <v>215</v>
      </c>
      <c r="C128" s="10">
        <f>+C95+C111+C125</f>
        <v>44938701</v>
      </c>
    </row>
    <row r="129" spans="1:3" ht="20.100000000000001" customHeight="1" x14ac:dyDescent="0.25">
      <c r="A129" s="36" t="s">
        <v>61</v>
      </c>
      <c r="B129" s="9" t="s">
        <v>216</v>
      </c>
      <c r="C129" s="10">
        <f>+C130+C131+C132</f>
        <v>0</v>
      </c>
    </row>
    <row r="130" spans="1:3" ht="20.100000000000001" customHeight="1" x14ac:dyDescent="0.25">
      <c r="A130" s="205" t="s">
        <v>63</v>
      </c>
      <c r="B130" s="63" t="s">
        <v>217</v>
      </c>
      <c r="C130" s="57"/>
    </row>
    <row r="131" spans="1:3" ht="20.100000000000001" customHeight="1" x14ac:dyDescent="0.25">
      <c r="A131" s="205" t="s">
        <v>65</v>
      </c>
      <c r="B131" s="63" t="s">
        <v>218</v>
      </c>
      <c r="C131" s="57"/>
    </row>
    <row r="132" spans="1:3" ht="20.100000000000001" customHeight="1" x14ac:dyDescent="0.25">
      <c r="A132" s="225" t="s">
        <v>67</v>
      </c>
      <c r="B132" s="64" t="s">
        <v>219</v>
      </c>
      <c r="C132" s="57"/>
    </row>
    <row r="133" spans="1:3" ht="20.100000000000001" customHeight="1" x14ac:dyDescent="0.25">
      <c r="A133" s="36" t="s">
        <v>83</v>
      </c>
      <c r="B133" s="9" t="s">
        <v>220</v>
      </c>
      <c r="C133" s="10">
        <f>+C134+C135+C136+C137</f>
        <v>0</v>
      </c>
    </row>
    <row r="134" spans="1:3" ht="20.100000000000001" customHeight="1" x14ac:dyDescent="0.25">
      <c r="A134" s="205" t="s">
        <v>85</v>
      </c>
      <c r="B134" s="63" t="s">
        <v>221</v>
      </c>
      <c r="C134" s="57"/>
    </row>
    <row r="135" spans="1:3" ht="20.100000000000001" customHeight="1" x14ac:dyDescent="0.25">
      <c r="A135" s="205" t="s">
        <v>87</v>
      </c>
      <c r="B135" s="63" t="s">
        <v>222</v>
      </c>
      <c r="C135" s="57"/>
    </row>
    <row r="136" spans="1:3" ht="20.100000000000001" customHeight="1" x14ac:dyDescent="0.25">
      <c r="A136" s="205" t="s">
        <v>89</v>
      </c>
      <c r="B136" s="63" t="s">
        <v>223</v>
      </c>
      <c r="C136" s="57"/>
    </row>
    <row r="137" spans="1:3" ht="20.100000000000001" customHeight="1" x14ac:dyDescent="0.25">
      <c r="A137" s="225" t="s">
        <v>91</v>
      </c>
      <c r="B137" s="64" t="s">
        <v>224</v>
      </c>
      <c r="C137" s="57"/>
    </row>
    <row r="138" spans="1:3" ht="20.100000000000001" customHeight="1" x14ac:dyDescent="0.25">
      <c r="A138" s="36" t="s">
        <v>95</v>
      </c>
      <c r="B138" s="9" t="s">
        <v>225</v>
      </c>
      <c r="C138" s="10">
        <f>+C139+C140+C141+C142</f>
        <v>17538828</v>
      </c>
    </row>
    <row r="139" spans="1:3" ht="20.100000000000001" customHeight="1" x14ac:dyDescent="0.25">
      <c r="A139" s="205" t="s">
        <v>97</v>
      </c>
      <c r="B139" s="63" t="s">
        <v>226</v>
      </c>
      <c r="C139" s="57"/>
    </row>
    <row r="140" spans="1:3" ht="20.100000000000001" customHeight="1" x14ac:dyDescent="0.25">
      <c r="A140" s="205" t="s">
        <v>99</v>
      </c>
      <c r="B140" s="63" t="s">
        <v>227</v>
      </c>
      <c r="C140" s="57">
        <v>1574367</v>
      </c>
    </row>
    <row r="141" spans="1:3" ht="20.100000000000001" customHeight="1" x14ac:dyDescent="0.25">
      <c r="A141" s="205" t="s">
        <v>101</v>
      </c>
      <c r="B141" s="63" t="s">
        <v>228</v>
      </c>
      <c r="C141" s="57"/>
    </row>
    <row r="142" spans="1:3" ht="20.100000000000001" customHeight="1" x14ac:dyDescent="0.25">
      <c r="A142" s="225" t="s">
        <v>103</v>
      </c>
      <c r="B142" s="64" t="s">
        <v>314</v>
      </c>
      <c r="C142" s="57">
        <v>15964461</v>
      </c>
    </row>
    <row r="143" spans="1:3" ht="20.100000000000001" customHeight="1" x14ac:dyDescent="0.25">
      <c r="A143" s="36" t="s">
        <v>105</v>
      </c>
      <c r="B143" s="9" t="s">
        <v>230</v>
      </c>
      <c r="C143" s="65">
        <f>+C144+C145+C146+C147</f>
        <v>0</v>
      </c>
    </row>
    <row r="144" spans="1:3" ht="20.100000000000001" customHeight="1" x14ac:dyDescent="0.25">
      <c r="A144" s="205" t="s">
        <v>107</v>
      </c>
      <c r="B144" s="63" t="s">
        <v>231</v>
      </c>
      <c r="C144" s="57"/>
    </row>
    <row r="145" spans="1:3" ht="20.100000000000001" customHeight="1" x14ac:dyDescent="0.25">
      <c r="A145" s="205" t="s">
        <v>109</v>
      </c>
      <c r="B145" s="63" t="s">
        <v>232</v>
      </c>
      <c r="C145" s="57"/>
    </row>
    <row r="146" spans="1:3" ht="20.100000000000001" customHeight="1" x14ac:dyDescent="0.25">
      <c r="A146" s="205" t="s">
        <v>111</v>
      </c>
      <c r="B146" s="63" t="s">
        <v>233</v>
      </c>
      <c r="C146" s="57"/>
    </row>
    <row r="147" spans="1:3" ht="20.100000000000001" customHeight="1" x14ac:dyDescent="0.25">
      <c r="A147" s="205" t="s">
        <v>113</v>
      </c>
      <c r="B147" s="63" t="s">
        <v>234</v>
      </c>
      <c r="C147" s="57"/>
    </row>
    <row r="148" spans="1:3" ht="20.100000000000001" customHeight="1" x14ac:dyDescent="0.25">
      <c r="A148" s="36" t="s">
        <v>115</v>
      </c>
      <c r="B148" s="9" t="s">
        <v>235</v>
      </c>
      <c r="C148" s="66">
        <f>+C129+C133+C138+C143</f>
        <v>17538828</v>
      </c>
    </row>
    <row r="149" spans="1:3" ht="20.100000000000001" customHeight="1" x14ac:dyDescent="0.25">
      <c r="A149" s="230" t="s">
        <v>117</v>
      </c>
      <c r="B149" s="68" t="s">
        <v>236</v>
      </c>
      <c r="C149" s="66">
        <f>+C128+C148</f>
        <v>62477529</v>
      </c>
    </row>
    <row r="150" spans="1:3" ht="20.100000000000001" customHeight="1" x14ac:dyDescent="0.25">
      <c r="A150" s="231"/>
      <c r="B150" s="232"/>
      <c r="C150" s="233"/>
    </row>
    <row r="151" spans="1:3" ht="20.100000000000001" customHeight="1" x14ac:dyDescent="0.25">
      <c r="A151" s="234" t="s">
        <v>374</v>
      </c>
      <c r="B151" s="235"/>
      <c r="C151" s="236">
        <v>2</v>
      </c>
    </row>
    <row r="152" spans="1:3" ht="20.100000000000001" customHeight="1" x14ac:dyDescent="0.25">
      <c r="A152" s="234" t="s">
        <v>375</v>
      </c>
      <c r="B152" s="235"/>
      <c r="C152" s="236">
        <v>1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59"/>
  <sheetViews>
    <sheetView tabSelected="1" topLeftCell="A28" zoomScaleNormal="100" workbookViewId="0">
      <selection activeCell="F44" sqref="F44"/>
    </sheetView>
  </sheetViews>
  <sheetFormatPr defaultRowHeight="15" x14ac:dyDescent="0.25"/>
  <cols>
    <col min="1" max="1" width="16.28515625" customWidth="1"/>
    <col min="2" max="2" width="60.85546875" customWidth="1"/>
    <col min="3" max="3" width="14.42578125" customWidth="1"/>
    <col min="4" max="1025" width="8.7109375" customWidth="1"/>
  </cols>
  <sheetData>
    <row r="1" spans="1:3" x14ac:dyDescent="0.25">
      <c r="A1" s="237"/>
      <c r="B1" s="190" t="s">
        <v>413</v>
      </c>
    </row>
    <row r="3" spans="1:3" ht="24.95" customHeight="1" x14ac:dyDescent="0.25">
      <c r="A3" s="191" t="s">
        <v>376</v>
      </c>
      <c r="B3" s="192" t="s">
        <v>377</v>
      </c>
      <c r="C3" s="238"/>
    </row>
    <row r="4" spans="1:3" ht="20.100000000000001" customHeight="1" x14ac:dyDescent="0.25">
      <c r="A4" s="239"/>
      <c r="B4" s="195" t="s">
        <v>366</v>
      </c>
      <c r="C4" s="240"/>
    </row>
    <row r="5" spans="1:3" ht="20.100000000000001" customHeight="1" x14ac:dyDescent="0.25">
      <c r="A5" s="197"/>
      <c r="B5" s="197"/>
      <c r="C5" s="198" t="s">
        <v>378</v>
      </c>
    </row>
    <row r="6" spans="1:3" ht="20.100000000000001" customHeight="1" x14ac:dyDescent="0.25">
      <c r="A6" s="199" t="s">
        <v>367</v>
      </c>
      <c r="B6" s="200" t="s">
        <v>368</v>
      </c>
      <c r="C6" s="241" t="s">
        <v>369</v>
      </c>
    </row>
    <row r="7" spans="1:3" ht="20.100000000000001" customHeight="1" x14ac:dyDescent="0.25">
      <c r="A7" s="36">
        <v>1</v>
      </c>
      <c r="B7" s="37">
        <v>2</v>
      </c>
      <c r="C7" s="38">
        <v>3</v>
      </c>
    </row>
    <row r="8" spans="1:3" ht="20.100000000000001" customHeight="1" x14ac:dyDescent="0.25">
      <c r="A8" s="202"/>
      <c r="B8" s="203" t="s">
        <v>239</v>
      </c>
      <c r="C8" s="242"/>
    </row>
    <row r="9" spans="1:3" ht="20.100000000000001" customHeight="1" x14ac:dyDescent="0.25">
      <c r="A9" s="36" t="s">
        <v>5</v>
      </c>
      <c r="B9" s="9" t="s">
        <v>379</v>
      </c>
      <c r="C9" s="10">
        <f>SUM(C10:C19)</f>
        <v>1726</v>
      </c>
    </row>
    <row r="10" spans="1:3" ht="20.100000000000001" customHeight="1" x14ac:dyDescent="0.25">
      <c r="A10" s="220" t="s">
        <v>7</v>
      </c>
      <c r="B10" s="43" t="s">
        <v>64</v>
      </c>
      <c r="C10" s="44"/>
    </row>
    <row r="11" spans="1:3" ht="20.100000000000001" customHeight="1" x14ac:dyDescent="0.25">
      <c r="A11" s="206" t="s">
        <v>9</v>
      </c>
      <c r="B11" s="45" t="s">
        <v>66</v>
      </c>
      <c r="C11" s="16"/>
    </row>
    <row r="12" spans="1:3" ht="20.100000000000001" customHeight="1" x14ac:dyDescent="0.25">
      <c r="A12" s="206" t="s">
        <v>11</v>
      </c>
      <c r="B12" s="45" t="s">
        <v>68</v>
      </c>
      <c r="C12" s="16"/>
    </row>
    <row r="13" spans="1:3" ht="20.100000000000001" customHeight="1" x14ac:dyDescent="0.25">
      <c r="A13" s="206" t="s">
        <v>13</v>
      </c>
      <c r="B13" s="45" t="s">
        <v>70</v>
      </c>
      <c r="C13" s="16"/>
    </row>
    <row r="14" spans="1:3" ht="20.100000000000001" customHeight="1" x14ac:dyDescent="0.25">
      <c r="A14" s="206" t="s">
        <v>15</v>
      </c>
      <c r="B14" s="45" t="s">
        <v>72</v>
      </c>
      <c r="C14" s="16">
        <v>0</v>
      </c>
    </row>
    <row r="15" spans="1:3" ht="15.95" customHeight="1" x14ac:dyDescent="0.25">
      <c r="A15" s="206" t="s">
        <v>17</v>
      </c>
      <c r="B15" s="45" t="s">
        <v>74</v>
      </c>
      <c r="C15" s="16"/>
    </row>
    <row r="16" spans="1:3" ht="15.95" customHeight="1" x14ac:dyDescent="0.25">
      <c r="A16" s="206" t="s">
        <v>175</v>
      </c>
      <c r="B16" s="64" t="s">
        <v>380</v>
      </c>
      <c r="C16" s="16"/>
    </row>
    <row r="17" spans="1:3" ht="15.95" customHeight="1" x14ac:dyDescent="0.25">
      <c r="A17" s="206" t="s">
        <v>177</v>
      </c>
      <c r="B17" s="45" t="s">
        <v>78</v>
      </c>
      <c r="C17" s="97"/>
    </row>
    <row r="18" spans="1:3" ht="15.95" customHeight="1" x14ac:dyDescent="0.25">
      <c r="A18" s="206" t="s">
        <v>179</v>
      </c>
      <c r="B18" s="45" t="s">
        <v>80</v>
      </c>
      <c r="C18" s="16">
        <v>11</v>
      </c>
    </row>
    <row r="19" spans="1:3" ht="15.95" customHeight="1" x14ac:dyDescent="0.25">
      <c r="A19" s="206" t="s">
        <v>181</v>
      </c>
      <c r="B19" s="64" t="s">
        <v>82</v>
      </c>
      <c r="C19" s="20">
        <v>1715</v>
      </c>
    </row>
    <row r="20" spans="1:3" ht="15.95" customHeight="1" x14ac:dyDescent="0.25">
      <c r="A20" s="36" t="s">
        <v>19</v>
      </c>
      <c r="B20" s="9" t="s">
        <v>381</v>
      </c>
      <c r="C20" s="10">
        <f>SUM(C21:C23)</f>
        <v>0</v>
      </c>
    </row>
    <row r="21" spans="1:3" ht="15.95" customHeight="1" x14ac:dyDescent="0.25">
      <c r="A21" s="206" t="s">
        <v>21</v>
      </c>
      <c r="B21" s="63" t="s">
        <v>22</v>
      </c>
      <c r="C21" s="16"/>
    </row>
    <row r="22" spans="1:3" ht="15.95" customHeight="1" x14ac:dyDescent="0.25">
      <c r="A22" s="206" t="s">
        <v>23</v>
      </c>
      <c r="B22" s="45" t="s">
        <v>382</v>
      </c>
      <c r="C22" s="16"/>
    </row>
    <row r="23" spans="1:3" ht="15.95" customHeight="1" x14ac:dyDescent="0.25">
      <c r="A23" s="206" t="s">
        <v>25</v>
      </c>
      <c r="B23" s="45" t="s">
        <v>383</v>
      </c>
      <c r="C23" s="16"/>
    </row>
    <row r="24" spans="1:3" ht="15.95" customHeight="1" x14ac:dyDescent="0.25">
      <c r="A24" s="206" t="s">
        <v>27</v>
      </c>
      <c r="B24" s="45" t="s">
        <v>384</v>
      </c>
      <c r="C24" s="16"/>
    </row>
    <row r="25" spans="1:3" ht="15.95" customHeight="1" x14ac:dyDescent="0.25">
      <c r="A25" s="36" t="s">
        <v>33</v>
      </c>
      <c r="B25" s="9" t="s">
        <v>247</v>
      </c>
      <c r="C25" s="27"/>
    </row>
    <row r="26" spans="1:3" ht="15.95" customHeight="1" x14ac:dyDescent="0.25">
      <c r="A26" s="36" t="s">
        <v>47</v>
      </c>
      <c r="B26" s="9" t="s">
        <v>385</v>
      </c>
      <c r="C26" s="10">
        <f>+C27+C28</f>
        <v>0</v>
      </c>
    </row>
    <row r="27" spans="1:3" ht="15.95" customHeight="1" x14ac:dyDescent="0.25">
      <c r="A27" s="205" t="s">
        <v>49</v>
      </c>
      <c r="B27" s="63" t="s">
        <v>382</v>
      </c>
      <c r="C27" s="13"/>
    </row>
    <row r="28" spans="1:3" ht="15.95" customHeight="1" x14ac:dyDescent="0.25">
      <c r="A28" s="205" t="s">
        <v>55</v>
      </c>
      <c r="B28" s="45" t="s">
        <v>386</v>
      </c>
      <c r="C28" s="97"/>
    </row>
    <row r="29" spans="1:3" ht="15.95" customHeight="1" x14ac:dyDescent="0.25">
      <c r="A29" s="206" t="s">
        <v>57</v>
      </c>
      <c r="B29" s="243" t="s">
        <v>387</v>
      </c>
      <c r="C29" s="54"/>
    </row>
    <row r="30" spans="1:3" ht="15.95" customHeight="1" x14ac:dyDescent="0.25">
      <c r="A30" s="36" t="s">
        <v>61</v>
      </c>
      <c r="B30" s="9" t="s">
        <v>388</v>
      </c>
      <c r="C30" s="10">
        <f>+C31+C32+C33</f>
        <v>0</v>
      </c>
    </row>
    <row r="31" spans="1:3" ht="15.95" customHeight="1" x14ac:dyDescent="0.25">
      <c r="A31" s="205" t="s">
        <v>63</v>
      </c>
      <c r="B31" s="63" t="s">
        <v>86</v>
      </c>
      <c r="C31" s="13"/>
    </row>
    <row r="32" spans="1:3" ht="15.95" customHeight="1" x14ac:dyDescent="0.25">
      <c r="A32" s="205" t="s">
        <v>65</v>
      </c>
      <c r="B32" s="45" t="s">
        <v>88</v>
      </c>
      <c r="C32" s="97"/>
    </row>
    <row r="33" spans="1:3" ht="15.95" customHeight="1" x14ac:dyDescent="0.25">
      <c r="A33" s="206" t="s">
        <v>67</v>
      </c>
      <c r="B33" s="243" t="s">
        <v>90</v>
      </c>
      <c r="C33" s="54"/>
    </row>
    <row r="34" spans="1:3" ht="15.95" customHeight="1" x14ac:dyDescent="0.25">
      <c r="A34" s="36" t="s">
        <v>83</v>
      </c>
      <c r="B34" s="9" t="s">
        <v>248</v>
      </c>
      <c r="C34" s="27"/>
    </row>
    <row r="35" spans="1:3" ht="15.95" customHeight="1" x14ac:dyDescent="0.25">
      <c r="A35" s="36" t="s">
        <v>95</v>
      </c>
      <c r="B35" s="9" t="s">
        <v>332</v>
      </c>
      <c r="C35" s="115"/>
    </row>
    <row r="36" spans="1:3" ht="20.100000000000001" customHeight="1" x14ac:dyDescent="0.25">
      <c r="A36" s="36" t="s">
        <v>105</v>
      </c>
      <c r="B36" s="9" t="s">
        <v>389</v>
      </c>
      <c r="C36" s="114">
        <f>+C9+C20+C25+C26+C30+C34+C35</f>
        <v>1726</v>
      </c>
    </row>
    <row r="37" spans="1:3" ht="20.100000000000001" customHeight="1" x14ac:dyDescent="0.25">
      <c r="A37" s="244" t="s">
        <v>115</v>
      </c>
      <c r="B37" s="9" t="s">
        <v>390</v>
      </c>
      <c r="C37" s="114">
        <f>+C38+C39+C40</f>
        <v>15967455</v>
      </c>
    </row>
    <row r="38" spans="1:3" ht="20.100000000000001" customHeight="1" x14ac:dyDescent="0.25">
      <c r="A38" s="205" t="s">
        <v>391</v>
      </c>
      <c r="B38" s="63" t="s">
        <v>255</v>
      </c>
      <c r="C38" s="13">
        <v>2994</v>
      </c>
    </row>
    <row r="39" spans="1:3" ht="20.100000000000001" customHeight="1" x14ac:dyDescent="0.25">
      <c r="A39" s="205" t="s">
        <v>392</v>
      </c>
      <c r="B39" s="45" t="s">
        <v>257</v>
      </c>
      <c r="C39" s="97"/>
    </row>
    <row r="40" spans="1:3" ht="20.100000000000001" customHeight="1" x14ac:dyDescent="0.25">
      <c r="A40" s="206" t="s">
        <v>393</v>
      </c>
      <c r="B40" s="243" t="s">
        <v>394</v>
      </c>
      <c r="C40" s="54">
        <v>15964461</v>
      </c>
    </row>
    <row r="41" spans="1:3" ht="20.100000000000001" customHeight="1" x14ac:dyDescent="0.25">
      <c r="A41" s="244" t="s">
        <v>117</v>
      </c>
      <c r="B41" s="245" t="s">
        <v>395</v>
      </c>
      <c r="C41" s="114">
        <f>+C36+C37</f>
        <v>15969181</v>
      </c>
    </row>
    <row r="42" spans="1:3" ht="20.100000000000001" customHeight="1" x14ac:dyDescent="0.25">
      <c r="A42" s="215"/>
      <c r="B42" s="216"/>
      <c r="C42" s="32"/>
    </row>
    <row r="43" spans="1:3" ht="20.100000000000001" customHeight="1" x14ac:dyDescent="0.25">
      <c r="B43" s="190" t="s">
        <v>414</v>
      </c>
      <c r="C43" s="246"/>
    </row>
    <row r="44" spans="1:3" ht="20.100000000000001" customHeight="1" x14ac:dyDescent="0.25">
      <c r="A44" s="218"/>
      <c r="B44" s="219" t="s">
        <v>240</v>
      </c>
      <c r="C44" s="114"/>
    </row>
    <row r="45" spans="1:3" ht="20.100000000000001" customHeight="1" x14ac:dyDescent="0.25">
      <c r="A45" s="36" t="s">
        <v>5</v>
      </c>
      <c r="B45" s="9" t="s">
        <v>396</v>
      </c>
      <c r="C45" s="10">
        <f>SUM(C46:C50)</f>
        <v>15969181</v>
      </c>
    </row>
    <row r="46" spans="1:3" ht="20.100000000000001" customHeight="1" x14ac:dyDescent="0.25">
      <c r="A46" s="206" t="s">
        <v>7</v>
      </c>
      <c r="B46" s="63" t="s">
        <v>168</v>
      </c>
      <c r="C46" s="13">
        <v>10749111</v>
      </c>
    </row>
    <row r="47" spans="1:3" ht="20.100000000000001" customHeight="1" x14ac:dyDescent="0.25">
      <c r="A47" s="206" t="s">
        <v>9</v>
      </c>
      <c r="B47" s="45" t="s">
        <v>169</v>
      </c>
      <c r="C47" s="16">
        <v>2135756</v>
      </c>
    </row>
    <row r="48" spans="1:3" ht="20.100000000000001" customHeight="1" x14ac:dyDescent="0.25">
      <c r="A48" s="206" t="s">
        <v>11</v>
      </c>
      <c r="B48" s="45" t="s">
        <v>170</v>
      </c>
      <c r="C48" s="16">
        <v>3084314</v>
      </c>
    </row>
    <row r="49" spans="1:3" ht="20.100000000000001" customHeight="1" x14ac:dyDescent="0.25">
      <c r="A49" s="206" t="s">
        <v>13</v>
      </c>
      <c r="B49" s="45" t="s">
        <v>171</v>
      </c>
      <c r="C49" s="16"/>
    </row>
    <row r="50" spans="1:3" ht="20.100000000000001" customHeight="1" x14ac:dyDescent="0.25">
      <c r="A50" s="206" t="s">
        <v>15</v>
      </c>
      <c r="B50" s="45" t="s">
        <v>173</v>
      </c>
      <c r="C50" s="16"/>
    </row>
    <row r="51" spans="1:3" ht="20.100000000000001" customHeight="1" x14ac:dyDescent="0.25">
      <c r="A51" s="36" t="s">
        <v>19</v>
      </c>
      <c r="B51" s="9" t="s">
        <v>397</v>
      </c>
      <c r="C51" s="10">
        <f>SUM(C52:C54)</f>
        <v>0</v>
      </c>
    </row>
    <row r="52" spans="1:3" ht="20.100000000000001" customHeight="1" x14ac:dyDescent="0.25">
      <c r="A52" s="206" t="s">
        <v>21</v>
      </c>
      <c r="B52" s="63" t="s">
        <v>194</v>
      </c>
      <c r="C52" s="13"/>
    </row>
    <row r="53" spans="1:3" ht="20.100000000000001" customHeight="1" x14ac:dyDescent="0.25">
      <c r="A53" s="206" t="s">
        <v>23</v>
      </c>
      <c r="B53" s="45" t="s">
        <v>196</v>
      </c>
      <c r="C53" s="16"/>
    </row>
    <row r="54" spans="1:3" ht="20.100000000000001" customHeight="1" x14ac:dyDescent="0.25">
      <c r="A54" s="206" t="s">
        <v>25</v>
      </c>
      <c r="B54" s="45" t="s">
        <v>398</v>
      </c>
      <c r="C54" s="16"/>
    </row>
    <row r="55" spans="1:3" ht="20.100000000000001" customHeight="1" x14ac:dyDescent="0.25">
      <c r="A55" s="206" t="s">
        <v>27</v>
      </c>
      <c r="B55" s="45" t="s">
        <v>399</v>
      </c>
      <c r="C55" s="16"/>
    </row>
    <row r="56" spans="1:3" ht="20.100000000000001" customHeight="1" x14ac:dyDescent="0.25">
      <c r="A56" s="36" t="s">
        <v>33</v>
      </c>
      <c r="B56" s="247" t="s">
        <v>400</v>
      </c>
      <c r="C56" s="10">
        <f>+C45+C51</f>
        <v>15969181</v>
      </c>
    </row>
    <row r="57" spans="1:3" ht="20.100000000000001" customHeight="1" x14ac:dyDescent="0.25">
      <c r="A57" s="248"/>
      <c r="B57" s="249"/>
      <c r="C57" s="250"/>
    </row>
    <row r="58" spans="1:3" ht="20.100000000000001" customHeight="1" x14ac:dyDescent="0.25">
      <c r="A58" s="234" t="s">
        <v>374</v>
      </c>
      <c r="B58" s="235"/>
      <c r="C58" s="236">
        <v>4</v>
      </c>
    </row>
    <row r="59" spans="1:3" ht="20.100000000000001" customHeight="1" x14ac:dyDescent="0.25">
      <c r="A59" s="234" t="s">
        <v>375</v>
      </c>
      <c r="B59" s="235"/>
      <c r="C59" s="236">
        <v>0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6700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1.melléklet</vt:lpstr>
      <vt:lpstr>2.1 melléklet</vt:lpstr>
      <vt:lpstr>2.2.melléklet</vt:lpstr>
      <vt:lpstr>3.melléklet</vt:lpstr>
      <vt:lpstr>4.melléklet</vt:lpstr>
      <vt:lpstr>5.melléklet</vt:lpstr>
      <vt:lpstr>6. melléklet</vt:lpstr>
      <vt:lpstr>7.1 melléklet</vt:lpstr>
      <vt:lpstr>7.2 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Iroda06</dc:creator>
  <dc:description/>
  <cp:lastModifiedBy>dell</cp:lastModifiedBy>
  <cp:revision>48</cp:revision>
  <cp:lastPrinted>2018-05-02T13:11:20Z</cp:lastPrinted>
  <dcterms:created xsi:type="dcterms:W3CDTF">2015-02-09T13:00:12Z</dcterms:created>
  <dcterms:modified xsi:type="dcterms:W3CDTF">2018-05-08T18:57:08Z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